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2"/>
  </bookViews>
  <sheets>
    <sheet name="日程表" sheetId="1" r:id="rId1"/>
    <sheet name="審判・スタッフ" sheetId="2" r:id="rId2"/>
    <sheet name="星取表（U14）" sheetId="3" r:id="rId3"/>
    <sheet name="Sheet2" sheetId="4" r:id="rId4"/>
  </sheets>
  <definedNames>
    <definedName name="_xlnm.Print_Area" localSheetId="0">'日程表'!$A$1:$AL$41</definedName>
  </definedNames>
  <calcPr fullCalcOnLoad="1"/>
</workbook>
</file>

<file path=xl/sharedStrings.xml><?xml version="1.0" encoding="utf-8"?>
<sst xmlns="http://schemas.openxmlformats.org/spreadsheetml/2006/main" count="316" uniqueCount="104">
  <si>
    <t>日にち</t>
  </si>
  <si>
    <t>曜日</t>
  </si>
  <si>
    <t>①</t>
  </si>
  <si>
    <t>試合</t>
  </si>
  <si>
    <t>②</t>
  </si>
  <si>
    <t>日</t>
  </si>
  <si>
    <t>会場</t>
  </si>
  <si>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</si>
  <si>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</si>
  <si>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</si>
  <si>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</si>
  <si>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</si>
  <si>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</si>
  <si>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</si>
  <si>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</si>
  <si>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</si>
  <si>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緑陽</t>
  </si>
  <si>
    <t>月</t>
  </si>
  <si>
    <t>③</t>
  </si>
  <si>
    <t>ＶＳ</t>
  </si>
  <si>
    <t>④</t>
  </si>
  <si>
    <t>⑤</t>
  </si>
  <si>
    <t>⑥</t>
  </si>
  <si>
    <t>試合日　</t>
  </si>
  <si>
    <t>グラウンド使用可能</t>
  </si>
  <si>
    <t>審判</t>
  </si>
  <si>
    <t>合計</t>
  </si>
  <si>
    <t>スタッフ</t>
  </si>
  <si>
    <t>①</t>
  </si>
  <si>
    <t>②</t>
  </si>
  <si>
    <t>③</t>
  </si>
  <si>
    <t>④</t>
  </si>
  <si>
    <t>Ｕ１４
新人</t>
  </si>
  <si>
    <t>試合日程</t>
  </si>
  <si>
    <t>⑦</t>
  </si>
  <si>
    <t>⑧</t>
  </si>
  <si>
    <t>⑨</t>
  </si>
  <si>
    <t>１試合目
9:00～10:05</t>
  </si>
  <si>
    <t>２試合目
10:10～11:15</t>
  </si>
  <si>
    <t>３試合目
11:20～12:25</t>
  </si>
  <si>
    <t>４試合目
12:30～13:35</t>
  </si>
  <si>
    <t>月</t>
  </si>
  <si>
    <t>日</t>
  </si>
  <si>
    <t>⑧</t>
  </si>
  <si>
    <t>⑨</t>
  </si>
  <si>
    <t>⑧</t>
  </si>
  <si>
    <t>⑨</t>
  </si>
  <si>
    <t>鷲別</t>
  </si>
  <si>
    <t>コンサ</t>
  </si>
  <si>
    <t>桜蘭</t>
  </si>
  <si>
    <t>室蘭西</t>
  </si>
  <si>
    <t>Ａブロック</t>
  </si>
  <si>
    <t>Ｂブロック</t>
  </si>
  <si>
    <t>Ａ１位</t>
  </si>
  <si>
    <t>Ｂ２位</t>
  </si>
  <si>
    <t>Ｂ１位</t>
  </si>
  <si>
    <t>Ａ２位</t>
  </si>
  <si>
    <t>Ａ４位</t>
  </si>
  <si>
    <t>Ｂ３位</t>
  </si>
  <si>
    <t>決勝</t>
  </si>
  <si>
    <t>順位決</t>
  </si>
  <si>
    <t>３決</t>
  </si>
  <si>
    <t>Ａ３位</t>
  </si>
  <si>
    <t>準決勝敗退チーム</t>
  </si>
  <si>
    <t>３位決定戦</t>
  </si>
  <si>
    <t>代表決定戦</t>
  </si>
  <si>
    <t>順位決定戦</t>
  </si>
  <si>
    <t>Ａブロック</t>
  </si>
  <si>
    <t>Ｂブロック</t>
  </si>
  <si>
    <t>緑陽２ＮＤ
虻田</t>
  </si>
  <si>
    <t>コンサ</t>
  </si>
  <si>
    <t>緑陽１ＳＴ</t>
  </si>
  <si>
    <t>北湘南
星蘭</t>
  </si>
  <si>
    <t>東明
西
Art</t>
  </si>
  <si>
    <t>西・東・Art</t>
  </si>
  <si>
    <t>緑陽２ＮＤ・虻田</t>
  </si>
  <si>
    <t>北湘南・星蘭</t>
  </si>
  <si>
    <t>日</t>
  </si>
  <si>
    <t>土</t>
  </si>
  <si>
    <t>〇</t>
  </si>
  <si>
    <t>〇</t>
  </si>
  <si>
    <t>〇</t>
  </si>
  <si>
    <t>〇</t>
  </si>
  <si>
    <t>〇</t>
  </si>
  <si>
    <t>〇</t>
  </si>
  <si>
    <t>〇</t>
  </si>
  <si>
    <t>×</t>
  </si>
  <si>
    <t>〇</t>
  </si>
  <si>
    <t>△</t>
  </si>
  <si>
    <t>〇</t>
  </si>
  <si>
    <t>〇</t>
  </si>
  <si>
    <t>午後△</t>
  </si>
  <si>
    <t>コンサ</t>
  </si>
  <si>
    <t>桜蘭</t>
  </si>
  <si>
    <t>コンサ</t>
  </si>
  <si>
    <t>緑陽２ＮＤ
虻田</t>
  </si>
  <si>
    <t>北湘南
星蘭</t>
  </si>
  <si>
    <t>緑陽２ＮＤ
虻田</t>
  </si>
  <si>
    <t>鷲別</t>
  </si>
  <si>
    <t>コンサ</t>
  </si>
  <si>
    <t>東明
西
Art</t>
  </si>
  <si>
    <t>東明
西
Art</t>
  </si>
  <si>
    <t>入江</t>
  </si>
  <si>
    <t>令和2年度　U１４新人リーグ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</si>
</sst>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trike/>
      <sz val="12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trike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 shrinkToFit="1"/>
    </xf>
    <xf numFmtId="0" fontId="0" fillId="37" borderId="31" xfId="0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0" fontId="0" fillId="0" borderId="64" xfId="0" applyFill="1" applyBorder="1" applyAlignment="1">
      <alignment/>
    </xf>
    <xf numFmtId="0" fontId="9" fillId="33" borderId="31" xfId="0" applyFont="1" applyFill="1" applyBorder="1" applyAlignment="1">
      <alignment horizontal="center" vertical="center" wrapText="1" shrinkToFit="1"/>
    </xf>
    <xf numFmtId="0" fontId="2" fillId="38" borderId="30" xfId="0" applyFont="1" applyFill="1" applyBorder="1" applyAlignment="1">
      <alignment horizontal="center" vertical="center" wrapText="1" shrinkToFit="1"/>
    </xf>
    <xf numFmtId="0" fontId="2" fillId="25" borderId="3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 shrinkToFit="1"/>
    </xf>
    <xf numFmtId="0" fontId="2" fillId="39" borderId="20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40" borderId="31" xfId="0" applyFont="1" applyFill="1" applyBorder="1" applyAlignment="1">
      <alignment horizontal="center" vertical="center" shrinkToFit="1"/>
    </xf>
    <xf numFmtId="0" fontId="6" fillId="40" borderId="19" xfId="0" applyFont="1" applyFill="1" applyBorder="1" applyAlignment="1">
      <alignment horizontal="center" vertical="center" wrapText="1" shrinkToFit="1"/>
    </xf>
    <xf numFmtId="0" fontId="2" fillId="40" borderId="19" xfId="0" applyFont="1" applyFill="1" applyBorder="1" applyAlignment="1">
      <alignment horizontal="center" vertical="center" shrinkToFit="1"/>
    </xf>
    <xf numFmtId="0" fontId="0" fillId="36" borderId="27" xfId="0" applyFill="1" applyBorder="1" applyAlignment="1">
      <alignment horizontal="center" vertical="center" shrinkToFit="1"/>
    </xf>
    <xf numFmtId="0" fontId="0" fillId="36" borderId="20" xfId="0" applyFill="1" applyBorder="1" applyAlignment="1">
      <alignment horizontal="center" vertical="center" shrinkToFit="1"/>
    </xf>
    <xf numFmtId="0" fontId="0" fillId="36" borderId="19" xfId="0" applyFont="1" applyFill="1" applyBorder="1" applyAlignment="1">
      <alignment horizontal="center" vertical="center" shrinkToFit="1"/>
    </xf>
    <xf numFmtId="0" fontId="6" fillId="41" borderId="45" xfId="0" applyFont="1" applyFill="1" applyBorder="1" applyAlignment="1">
      <alignment horizontal="center" vertical="center" wrapText="1" shrinkToFi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 shrinkToFit="1"/>
    </xf>
    <xf numFmtId="0" fontId="0" fillId="37" borderId="12" xfId="0" applyFill="1" applyBorder="1" applyAlignment="1">
      <alignment horizontal="center" vertical="center" wrapText="1" shrinkToFit="1"/>
    </xf>
    <xf numFmtId="0" fontId="0" fillId="37" borderId="12" xfId="0" applyFill="1" applyBorder="1" applyAlignment="1">
      <alignment horizontal="center" vertical="center" shrinkToFit="1"/>
    </xf>
    <xf numFmtId="0" fontId="6" fillId="37" borderId="11" xfId="0" applyFont="1" applyFill="1" applyBorder="1" applyAlignment="1">
      <alignment horizontal="center" vertical="center" wrapText="1" shrinkToFit="1"/>
    </xf>
    <xf numFmtId="0" fontId="10" fillId="42" borderId="23" xfId="0" applyFont="1" applyFill="1" applyBorder="1" applyAlignment="1">
      <alignment horizontal="center" vertical="center"/>
    </xf>
    <xf numFmtId="0" fontId="10" fillId="42" borderId="25" xfId="0" applyFont="1" applyFill="1" applyBorder="1" applyAlignment="1">
      <alignment horizontal="center" vertical="center"/>
    </xf>
    <xf numFmtId="0" fontId="10" fillId="42" borderId="25" xfId="0" applyNumberFormat="1" applyFont="1" applyFill="1" applyBorder="1" applyAlignment="1">
      <alignment horizontal="center" vertical="center"/>
    </xf>
    <xf numFmtId="49" fontId="10" fillId="42" borderId="34" xfId="0" applyNumberFormat="1" applyFont="1" applyFill="1" applyBorder="1" applyAlignment="1">
      <alignment horizontal="center" vertical="center"/>
    </xf>
    <xf numFmtId="0" fontId="10" fillId="42" borderId="22" xfId="0" applyFont="1" applyFill="1" applyBorder="1" applyAlignment="1">
      <alignment horizontal="center" vertical="center"/>
    </xf>
    <xf numFmtId="0" fontId="11" fillId="42" borderId="33" xfId="0" applyFont="1" applyFill="1" applyBorder="1" applyAlignment="1">
      <alignment horizontal="center" vertical="center"/>
    </xf>
    <xf numFmtId="0" fontId="11" fillId="42" borderId="32" xfId="0" applyFont="1" applyFill="1" applyBorder="1" applyAlignment="1">
      <alignment horizontal="center" vertical="center"/>
    </xf>
    <xf numFmtId="0" fontId="11" fillId="42" borderId="26" xfId="0" applyFont="1" applyFill="1" applyBorder="1" applyAlignment="1">
      <alignment horizontal="center" vertical="center"/>
    </xf>
    <xf numFmtId="0" fontId="11" fillId="42" borderId="45" xfId="0" applyFont="1" applyFill="1" applyBorder="1" applyAlignment="1">
      <alignment horizontal="center" vertical="center" shrinkToFit="1"/>
    </xf>
    <xf numFmtId="0" fontId="11" fillId="42" borderId="22" xfId="0" applyFont="1" applyFill="1" applyBorder="1" applyAlignment="1">
      <alignment horizontal="center" vertical="center"/>
    </xf>
    <xf numFmtId="0" fontId="12" fillId="42" borderId="23" xfId="0" applyFont="1" applyFill="1" applyBorder="1" applyAlignment="1">
      <alignment horizontal="center" vertical="center" wrapText="1" shrinkToFit="1"/>
    </xf>
    <xf numFmtId="0" fontId="13" fillId="42" borderId="45" xfId="0" applyFont="1" applyFill="1" applyBorder="1" applyAlignment="1">
      <alignment horizontal="center" vertical="center" wrapText="1" shrinkToFit="1"/>
    </xf>
    <xf numFmtId="0" fontId="11" fillId="42" borderId="27" xfId="0" applyFont="1" applyFill="1" applyBorder="1" applyAlignment="1">
      <alignment horizontal="center" vertical="center" shrinkToFit="1"/>
    </xf>
    <xf numFmtId="0" fontId="11" fillId="42" borderId="25" xfId="0" applyFont="1" applyFill="1" applyBorder="1" applyAlignment="1">
      <alignment horizontal="center" vertical="center"/>
    </xf>
    <xf numFmtId="0" fontId="11" fillId="42" borderId="65" xfId="0" applyFont="1" applyFill="1" applyBorder="1" applyAlignment="1">
      <alignment horizontal="center" vertical="center"/>
    </xf>
    <xf numFmtId="0" fontId="11" fillId="42" borderId="23" xfId="0" applyFont="1" applyFill="1" applyBorder="1" applyAlignment="1">
      <alignment horizontal="center" vertical="center"/>
    </xf>
    <xf numFmtId="0" fontId="11" fillId="42" borderId="66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16</xdr:row>
      <xdr:rowOff>9525</xdr:rowOff>
    </xdr:from>
    <xdr:to>
      <xdr:col>15</xdr:col>
      <xdr:colOff>0</xdr:colOff>
      <xdr:row>25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1019175" y="5467350"/>
          <a:ext cx="51816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12</xdr:col>
      <xdr:colOff>495300</xdr:colOff>
      <xdr:row>35</xdr:row>
      <xdr:rowOff>152400</xdr:rowOff>
    </xdr:to>
    <xdr:sp>
      <xdr:nvSpPr>
        <xdr:cNvPr id="2" name="直線コネクタ 4"/>
        <xdr:cNvSpPr>
          <a:spLocks/>
        </xdr:cNvSpPr>
      </xdr:nvSpPr>
      <xdr:spPr>
        <a:xfrm>
          <a:off x="1000125" y="7515225"/>
          <a:ext cx="41148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22</xdr:row>
      <xdr:rowOff>19050</xdr:rowOff>
    </xdr:from>
    <xdr:to>
      <xdr:col>21</xdr:col>
      <xdr:colOff>152400</xdr:colOff>
      <xdr:row>24</xdr:row>
      <xdr:rowOff>47625</xdr:rowOff>
    </xdr:to>
    <xdr:sp>
      <xdr:nvSpPr>
        <xdr:cNvPr id="3" name="正方形/長方形 9"/>
        <xdr:cNvSpPr>
          <a:spLocks/>
        </xdr:cNvSpPr>
      </xdr:nvSpPr>
      <xdr:spPr>
        <a:xfrm>
          <a:off x="8705850" y="6505575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18</xdr:col>
      <xdr:colOff>190500</xdr:colOff>
      <xdr:row>22</xdr:row>
      <xdr:rowOff>28575</xdr:rowOff>
    </xdr:from>
    <xdr:to>
      <xdr:col>19</xdr:col>
      <xdr:colOff>466725</xdr:colOff>
      <xdr:row>24</xdr:row>
      <xdr:rowOff>57150</xdr:rowOff>
    </xdr:to>
    <xdr:sp>
      <xdr:nvSpPr>
        <xdr:cNvPr id="4" name="正方形/長方形 11"/>
        <xdr:cNvSpPr>
          <a:spLocks/>
        </xdr:cNvSpPr>
      </xdr:nvSpPr>
      <xdr:spPr>
        <a:xfrm>
          <a:off x="7877175" y="6515100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21</xdr:col>
      <xdr:colOff>219075</xdr:colOff>
      <xdr:row>22</xdr:row>
      <xdr:rowOff>28575</xdr:rowOff>
    </xdr:from>
    <xdr:to>
      <xdr:col>22</xdr:col>
      <xdr:colOff>495300</xdr:colOff>
      <xdr:row>24</xdr:row>
      <xdr:rowOff>57150</xdr:rowOff>
    </xdr:to>
    <xdr:sp>
      <xdr:nvSpPr>
        <xdr:cNvPr id="5" name="正方形/長方形 12"/>
        <xdr:cNvSpPr>
          <a:spLocks/>
        </xdr:cNvSpPr>
      </xdr:nvSpPr>
      <xdr:spPr>
        <a:xfrm>
          <a:off x="9391650" y="6515100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23</xdr:col>
      <xdr:colOff>123825</xdr:colOff>
      <xdr:row>22</xdr:row>
      <xdr:rowOff>19050</xdr:rowOff>
    </xdr:from>
    <xdr:to>
      <xdr:col>24</xdr:col>
      <xdr:colOff>171450</xdr:colOff>
      <xdr:row>24</xdr:row>
      <xdr:rowOff>47625</xdr:rowOff>
    </xdr:to>
    <xdr:sp>
      <xdr:nvSpPr>
        <xdr:cNvPr id="6" name="正方形/長方形 13"/>
        <xdr:cNvSpPr>
          <a:spLocks/>
        </xdr:cNvSpPr>
      </xdr:nvSpPr>
      <xdr:spPr>
        <a:xfrm>
          <a:off x="10210800" y="6505575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34</xdr:col>
      <xdr:colOff>0</xdr:colOff>
      <xdr:row>10</xdr:row>
      <xdr:rowOff>0</xdr:rowOff>
    </xdr:to>
    <xdr:sp>
      <xdr:nvSpPr>
        <xdr:cNvPr id="3" name="Line 1"/>
        <xdr:cNvSpPr>
          <a:spLocks/>
        </xdr:cNvSpPr>
      </xdr:nvSpPr>
      <xdr:spPr>
        <a:xfrm>
          <a:off x="9906000" y="1524000"/>
          <a:ext cx="21431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L59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6.125" style="0" customWidth="1"/>
    <col min="2" max="2" width="4.125" style="0" customWidth="1"/>
    <col min="3" max="3" width="2.875" style="0" customWidth="1"/>
    <col min="4" max="4" width="3.50390625" style="0" customWidth="1"/>
    <col min="5" max="5" width="2.875" style="0" customWidth="1"/>
    <col min="6" max="6" width="3.125" style="0" customWidth="1"/>
    <col min="7" max="7" width="4.875" style="0" customWidth="1"/>
    <col min="8" max="14" width="6.625" style="0" customWidth="1"/>
    <col min="15" max="15" width="7.50390625" style="0" customWidth="1"/>
    <col min="16" max="16" width="4.50390625" style="0" customWidth="1"/>
    <col min="17" max="18" width="7.50390625" style="0" customWidth="1"/>
    <col min="19" max="19" width="4.50390625" style="0" customWidth="1"/>
    <col min="20" max="21" width="7.50390625" style="0" customWidth="1"/>
    <col min="22" max="22" width="4.50390625" style="0" customWidth="1"/>
    <col min="23" max="24" width="7.50390625" style="0" customWidth="1"/>
    <col min="25" max="25" width="4.625" style="0" customWidth="1"/>
    <col min="26" max="26" width="7.50390625" style="0" customWidth="1"/>
    <col min="27" max="27" width="10.00390625" style="0" customWidth="1"/>
    <col min="33" max="33" width="3.625" style="0" customWidth="1"/>
    <col min="34" max="34" width="3.875" style="0" customWidth="1"/>
    <col min="35" max="35" width="2.875" style="0" customWidth="1"/>
    <col min="36" max="36" width="3.50390625" style="0" customWidth="1"/>
    <col min="37" max="37" width="2.875" style="0" customWidth="1"/>
    <col min="38" max="38" width="3.125" style="0" customWidth="1"/>
  </cols>
  <sheetData>
    <row r="1" ht="14.25" thickBot="1"/>
    <row r="2" spans="1:38" ht="18.75" customHeight="1" thickBot="1">
      <c r="A2" s="64"/>
      <c r="B2" s="186" t="s">
        <v>0</v>
      </c>
      <c r="C2" s="187"/>
      <c r="D2" s="187"/>
      <c r="E2" s="187"/>
      <c r="F2" s="190" t="s">
        <v>1</v>
      </c>
      <c r="G2" s="192" t="s">
        <v>3</v>
      </c>
      <c r="H2" s="177" t="s">
        <v>23</v>
      </c>
      <c r="I2" s="178"/>
      <c r="J2" s="178"/>
      <c r="K2" s="178"/>
      <c r="L2" s="178"/>
      <c r="M2" s="178"/>
      <c r="N2" s="178"/>
      <c r="O2" s="171" t="s">
        <v>33</v>
      </c>
      <c r="P2" s="172"/>
      <c r="Q2" s="172"/>
      <c r="R2" s="172"/>
      <c r="S2" s="172"/>
      <c r="T2" s="172"/>
      <c r="U2" s="172"/>
      <c r="V2" s="172"/>
      <c r="W2" s="172"/>
      <c r="X2" s="173"/>
      <c r="Y2" s="173"/>
      <c r="Z2" s="173"/>
      <c r="AA2" s="174"/>
      <c r="AB2" s="177" t="s">
        <v>24</v>
      </c>
      <c r="AC2" s="178"/>
      <c r="AD2" s="178"/>
      <c r="AE2" s="178"/>
      <c r="AF2" s="179"/>
      <c r="AG2" s="183" t="s">
        <v>3</v>
      </c>
      <c r="AH2" s="187" t="s">
        <v>0</v>
      </c>
      <c r="AI2" s="187"/>
      <c r="AJ2" s="187"/>
      <c r="AK2" s="187"/>
      <c r="AL2" s="194" t="s">
        <v>1</v>
      </c>
    </row>
    <row r="3" spans="1:38" ht="39" customHeight="1" thickBot="1">
      <c r="A3" s="65"/>
      <c r="B3" s="188"/>
      <c r="C3" s="189"/>
      <c r="D3" s="189"/>
      <c r="E3" s="189"/>
      <c r="F3" s="191"/>
      <c r="G3" s="193"/>
      <c r="H3" s="127" t="s">
        <v>72</v>
      </c>
      <c r="I3" s="79" t="s">
        <v>71</v>
      </c>
      <c r="J3" s="126" t="s">
        <v>69</v>
      </c>
      <c r="K3" s="128" t="s">
        <v>73</v>
      </c>
      <c r="L3" s="80" t="s">
        <v>70</v>
      </c>
      <c r="M3" s="135" t="s">
        <v>49</v>
      </c>
      <c r="N3" s="39" t="s">
        <v>47</v>
      </c>
      <c r="O3" s="169" t="s">
        <v>37</v>
      </c>
      <c r="P3" s="170"/>
      <c r="Q3" s="170"/>
      <c r="R3" s="175" t="s">
        <v>38</v>
      </c>
      <c r="S3" s="170"/>
      <c r="T3" s="170"/>
      <c r="U3" s="175" t="s">
        <v>39</v>
      </c>
      <c r="V3" s="170"/>
      <c r="W3" s="185"/>
      <c r="X3" s="175" t="s">
        <v>40</v>
      </c>
      <c r="Y3" s="170"/>
      <c r="Z3" s="176"/>
      <c r="AA3" s="36" t="s">
        <v>6</v>
      </c>
      <c r="AB3" s="180"/>
      <c r="AC3" s="181"/>
      <c r="AD3" s="181"/>
      <c r="AE3" s="181"/>
      <c r="AF3" s="182"/>
      <c r="AG3" s="184"/>
      <c r="AH3" s="189"/>
      <c r="AI3" s="189"/>
      <c r="AJ3" s="189"/>
      <c r="AK3" s="189"/>
      <c r="AL3" s="195"/>
    </row>
    <row r="4" spans="1:38" ht="33.75" customHeight="1">
      <c r="A4" s="166" t="s">
        <v>32</v>
      </c>
      <c r="B4" s="147">
        <v>9</v>
      </c>
      <c r="C4" s="148" t="s">
        <v>17</v>
      </c>
      <c r="D4" s="149">
        <v>13</v>
      </c>
      <c r="E4" s="150" t="s">
        <v>5</v>
      </c>
      <c r="F4" s="151" t="s">
        <v>77</v>
      </c>
      <c r="G4" s="152" t="s">
        <v>28</v>
      </c>
      <c r="H4" s="153" t="s">
        <v>87</v>
      </c>
      <c r="I4" s="154" t="s">
        <v>81</v>
      </c>
      <c r="J4" s="154" t="s">
        <v>86</v>
      </c>
      <c r="K4" s="154" t="s">
        <v>82</v>
      </c>
      <c r="L4" s="154" t="s">
        <v>91</v>
      </c>
      <c r="M4" s="154" t="s">
        <v>90</v>
      </c>
      <c r="N4" s="154" t="s">
        <v>79</v>
      </c>
      <c r="O4" s="155" t="s">
        <v>47</v>
      </c>
      <c r="P4" s="156" t="s">
        <v>19</v>
      </c>
      <c r="Q4" s="157" t="s">
        <v>72</v>
      </c>
      <c r="R4" s="158" t="s">
        <v>73</v>
      </c>
      <c r="S4" s="156" t="s">
        <v>19</v>
      </c>
      <c r="T4" s="159" t="s">
        <v>71</v>
      </c>
      <c r="U4" s="160"/>
      <c r="V4" s="156" t="s">
        <v>19</v>
      </c>
      <c r="W4" s="161"/>
      <c r="X4" s="162"/>
      <c r="Y4" s="156" t="s">
        <v>19</v>
      </c>
      <c r="Z4" s="161"/>
      <c r="AA4" s="163" t="s">
        <v>50</v>
      </c>
      <c r="AB4" s="74"/>
      <c r="AC4" s="25"/>
      <c r="AD4" s="25"/>
      <c r="AE4" s="25"/>
      <c r="AF4" s="35"/>
      <c r="AG4" s="71" t="s">
        <v>2</v>
      </c>
      <c r="AH4" s="103">
        <f>B4</f>
        <v>9</v>
      </c>
      <c r="AI4" s="104" t="s">
        <v>17</v>
      </c>
      <c r="AJ4" s="105">
        <f>D4</f>
        <v>13</v>
      </c>
      <c r="AK4" s="106" t="s">
        <v>5</v>
      </c>
      <c r="AL4" s="107" t="str">
        <f>F4</f>
        <v>日</v>
      </c>
    </row>
    <row r="5" spans="1:38" ht="33.75" customHeight="1">
      <c r="A5" s="167"/>
      <c r="B5" s="46">
        <v>9</v>
      </c>
      <c r="C5" s="47" t="s">
        <v>17</v>
      </c>
      <c r="D5" s="29">
        <v>20</v>
      </c>
      <c r="E5" s="48" t="s">
        <v>5</v>
      </c>
      <c r="F5" s="32" t="s">
        <v>77</v>
      </c>
      <c r="G5" s="21" t="s">
        <v>29</v>
      </c>
      <c r="H5" s="19" t="s">
        <v>82</v>
      </c>
      <c r="I5" s="4" t="s">
        <v>82</v>
      </c>
      <c r="J5" s="4" t="s">
        <v>83</v>
      </c>
      <c r="K5" s="4" t="s">
        <v>82</v>
      </c>
      <c r="L5" s="4" t="s">
        <v>83</v>
      </c>
      <c r="M5" s="4" t="s">
        <v>82</v>
      </c>
      <c r="N5" s="4" t="s">
        <v>80</v>
      </c>
      <c r="O5" s="133" t="s">
        <v>95</v>
      </c>
      <c r="P5" s="4" t="s">
        <v>19</v>
      </c>
      <c r="Q5" s="129" t="s">
        <v>98</v>
      </c>
      <c r="R5" s="137" t="s">
        <v>49</v>
      </c>
      <c r="S5" s="4" t="s">
        <v>19</v>
      </c>
      <c r="T5" s="139" t="s">
        <v>71</v>
      </c>
      <c r="U5" s="146" t="s">
        <v>99</v>
      </c>
      <c r="V5" s="4" t="s">
        <v>19</v>
      </c>
      <c r="W5" s="142" t="s">
        <v>101</v>
      </c>
      <c r="X5" s="6"/>
      <c r="Y5" s="4" t="s">
        <v>19</v>
      </c>
      <c r="Z5" s="130"/>
      <c r="AA5" s="6" t="s">
        <v>49</v>
      </c>
      <c r="AB5" s="75"/>
      <c r="AC5" s="6"/>
      <c r="AD5" s="6"/>
      <c r="AE5" s="6"/>
      <c r="AF5" s="20"/>
      <c r="AG5" s="67" t="s">
        <v>4</v>
      </c>
      <c r="AH5" s="46">
        <f aca="true" t="shared" si="0" ref="AH5:AH12">B5</f>
        <v>9</v>
      </c>
      <c r="AI5" s="47" t="s">
        <v>17</v>
      </c>
      <c r="AJ5" s="29">
        <f aca="true" t="shared" si="1" ref="AJ5:AJ12">D5</f>
        <v>20</v>
      </c>
      <c r="AK5" s="48" t="s">
        <v>5</v>
      </c>
      <c r="AL5" s="109" t="str">
        <f aca="true" t="shared" si="2" ref="AL5:AL12">F5</f>
        <v>日</v>
      </c>
    </row>
    <row r="6" spans="1:38" ht="33.75" customHeight="1">
      <c r="A6" s="167"/>
      <c r="B6" s="49">
        <v>9</v>
      </c>
      <c r="C6" s="50" t="s">
        <v>17</v>
      </c>
      <c r="D6" s="30">
        <v>27</v>
      </c>
      <c r="E6" s="51" t="s">
        <v>5</v>
      </c>
      <c r="F6" s="33" t="s">
        <v>77</v>
      </c>
      <c r="G6" s="21" t="s">
        <v>30</v>
      </c>
      <c r="H6" s="19" t="s">
        <v>82</v>
      </c>
      <c r="I6" s="4" t="s">
        <v>82</v>
      </c>
      <c r="J6" s="4" t="s">
        <v>84</v>
      </c>
      <c r="K6" s="4" t="s">
        <v>88</v>
      </c>
      <c r="L6" s="4" t="s">
        <v>83</v>
      </c>
      <c r="M6" s="4" t="s">
        <v>82</v>
      </c>
      <c r="N6" s="4" t="s">
        <v>80</v>
      </c>
      <c r="O6" s="136" t="s">
        <v>93</v>
      </c>
      <c r="P6" s="4" t="s">
        <v>19</v>
      </c>
      <c r="Q6" s="144" t="s">
        <v>94</v>
      </c>
      <c r="R6" s="134" t="s">
        <v>97</v>
      </c>
      <c r="S6" s="4" t="s">
        <v>19</v>
      </c>
      <c r="T6" s="132" t="s">
        <v>96</v>
      </c>
      <c r="U6" s="5"/>
      <c r="V6" s="4" t="s">
        <v>19</v>
      </c>
      <c r="W6" s="55"/>
      <c r="X6" s="6"/>
      <c r="Y6" s="4" t="s">
        <v>19</v>
      </c>
      <c r="Z6" s="55"/>
      <c r="AA6" s="6" t="s">
        <v>16</v>
      </c>
      <c r="AB6" s="75"/>
      <c r="AC6" s="6"/>
      <c r="AD6" s="6"/>
      <c r="AE6" s="6"/>
      <c r="AF6" s="20"/>
      <c r="AG6" s="67" t="s">
        <v>18</v>
      </c>
      <c r="AH6" s="46">
        <f t="shared" si="0"/>
        <v>9</v>
      </c>
      <c r="AI6" s="47" t="s">
        <v>17</v>
      </c>
      <c r="AJ6" s="29">
        <f t="shared" si="1"/>
        <v>27</v>
      </c>
      <c r="AK6" s="48" t="s">
        <v>5</v>
      </c>
      <c r="AL6" s="109" t="str">
        <f t="shared" si="2"/>
        <v>日</v>
      </c>
    </row>
    <row r="7" spans="1:38" ht="33.75" customHeight="1" thickBot="1">
      <c r="A7" s="167"/>
      <c r="B7" s="49">
        <v>10</v>
      </c>
      <c r="C7" s="50" t="s">
        <v>17</v>
      </c>
      <c r="D7" s="30">
        <v>3</v>
      </c>
      <c r="E7" s="51" t="s">
        <v>5</v>
      </c>
      <c r="F7" s="32" t="s">
        <v>78</v>
      </c>
      <c r="G7" s="6" t="s">
        <v>31</v>
      </c>
      <c r="H7" s="19" t="s">
        <v>82</v>
      </c>
      <c r="I7" s="4" t="s">
        <v>82</v>
      </c>
      <c r="J7" s="4" t="s">
        <v>82</v>
      </c>
      <c r="K7" s="4" t="s">
        <v>84</v>
      </c>
      <c r="L7" s="4" t="s">
        <v>83</v>
      </c>
      <c r="M7" s="4" t="s">
        <v>82</v>
      </c>
      <c r="N7" s="4" t="s">
        <v>80</v>
      </c>
      <c r="O7" s="140" t="s">
        <v>71</v>
      </c>
      <c r="P7" s="4" t="s">
        <v>19</v>
      </c>
      <c r="Q7" s="145" t="s">
        <v>92</v>
      </c>
      <c r="R7" s="137" t="s">
        <v>49</v>
      </c>
      <c r="S7" s="4" t="s">
        <v>19</v>
      </c>
      <c r="T7" s="143" t="s">
        <v>100</v>
      </c>
      <c r="U7" s="5"/>
      <c r="V7" s="4" t="s">
        <v>19</v>
      </c>
      <c r="W7" s="112"/>
      <c r="X7" s="6"/>
      <c r="Y7" s="4" t="s">
        <v>19</v>
      </c>
      <c r="Z7" s="55"/>
      <c r="AA7" s="6" t="s">
        <v>49</v>
      </c>
      <c r="AB7" s="75" t="s">
        <v>16</v>
      </c>
      <c r="AC7" s="6" t="s">
        <v>49</v>
      </c>
      <c r="AD7" s="6"/>
      <c r="AE7" s="6"/>
      <c r="AF7" s="20"/>
      <c r="AG7" s="5" t="s">
        <v>20</v>
      </c>
      <c r="AH7" s="46">
        <f t="shared" si="0"/>
        <v>10</v>
      </c>
      <c r="AI7" s="47" t="s">
        <v>17</v>
      </c>
      <c r="AJ7" s="29">
        <f t="shared" si="1"/>
        <v>3</v>
      </c>
      <c r="AK7" s="48" t="s">
        <v>5</v>
      </c>
      <c r="AL7" s="109" t="str">
        <f t="shared" si="2"/>
        <v>土</v>
      </c>
    </row>
    <row r="8" spans="1:38" ht="33.75" customHeight="1">
      <c r="A8" s="167"/>
      <c r="B8" s="49">
        <v>10</v>
      </c>
      <c r="C8" s="50" t="s">
        <v>17</v>
      </c>
      <c r="D8" s="30">
        <v>4</v>
      </c>
      <c r="E8" s="51" t="s">
        <v>5</v>
      </c>
      <c r="F8" s="32" t="s">
        <v>77</v>
      </c>
      <c r="G8" s="6" t="s">
        <v>21</v>
      </c>
      <c r="H8" s="19" t="s">
        <v>82</v>
      </c>
      <c r="I8" s="4" t="s">
        <v>82</v>
      </c>
      <c r="J8" s="4" t="s">
        <v>80</v>
      </c>
      <c r="K8" s="4" t="s">
        <v>89</v>
      </c>
      <c r="L8" s="4" t="s">
        <v>83</v>
      </c>
      <c r="M8" s="4" t="s">
        <v>82</v>
      </c>
      <c r="N8" s="4" t="s">
        <v>80</v>
      </c>
      <c r="O8" s="74" t="s">
        <v>47</v>
      </c>
      <c r="P8" s="24" t="s">
        <v>19</v>
      </c>
      <c r="Q8" s="131" t="s">
        <v>72</v>
      </c>
      <c r="R8" s="141" t="s">
        <v>73</v>
      </c>
      <c r="S8" s="24" t="s">
        <v>19</v>
      </c>
      <c r="T8" s="138" t="s">
        <v>71</v>
      </c>
      <c r="U8" s="5"/>
      <c r="V8" s="4" t="s">
        <v>19</v>
      </c>
      <c r="W8" s="55"/>
      <c r="X8" s="6"/>
      <c r="Y8" s="4" t="s">
        <v>19</v>
      </c>
      <c r="Z8" s="55"/>
      <c r="AA8" s="6" t="s">
        <v>50</v>
      </c>
      <c r="AB8" s="91"/>
      <c r="AC8" s="21"/>
      <c r="AD8" s="6"/>
      <c r="AE8" s="21"/>
      <c r="AF8" s="37"/>
      <c r="AG8" s="5" t="s">
        <v>21</v>
      </c>
      <c r="AH8" s="46">
        <f t="shared" si="0"/>
        <v>10</v>
      </c>
      <c r="AI8" s="47" t="s">
        <v>17</v>
      </c>
      <c r="AJ8" s="29">
        <f t="shared" si="1"/>
        <v>4</v>
      </c>
      <c r="AK8" s="48" t="s">
        <v>5</v>
      </c>
      <c r="AL8" s="109" t="str">
        <f t="shared" si="2"/>
        <v>日</v>
      </c>
    </row>
    <row r="9" spans="1:38" ht="33.75" customHeight="1">
      <c r="A9" s="167"/>
      <c r="B9" s="49">
        <v>10</v>
      </c>
      <c r="C9" s="50" t="s">
        <v>17</v>
      </c>
      <c r="D9" s="30">
        <v>11</v>
      </c>
      <c r="E9" s="51" t="s">
        <v>5</v>
      </c>
      <c r="F9" s="32" t="s">
        <v>77</v>
      </c>
      <c r="G9" s="6" t="s">
        <v>22</v>
      </c>
      <c r="H9" s="19" t="s">
        <v>82</v>
      </c>
      <c r="I9" s="4" t="s">
        <v>82</v>
      </c>
      <c r="J9" s="4" t="s">
        <v>85</v>
      </c>
      <c r="K9" s="4" t="s">
        <v>82</v>
      </c>
      <c r="L9" s="4" t="s">
        <v>83</v>
      </c>
      <c r="M9" s="4" t="s">
        <v>82</v>
      </c>
      <c r="N9" s="4" t="s">
        <v>80</v>
      </c>
      <c r="O9" s="78"/>
      <c r="P9" s="4" t="s">
        <v>19</v>
      </c>
      <c r="Q9" s="68"/>
      <c r="R9" s="21"/>
      <c r="S9" s="4" t="s">
        <v>19</v>
      </c>
      <c r="T9" s="111"/>
      <c r="U9" s="21"/>
      <c r="V9" s="4" t="s">
        <v>19</v>
      </c>
      <c r="W9" s="68"/>
      <c r="X9" s="21"/>
      <c r="Y9" s="4" t="s">
        <v>19</v>
      </c>
      <c r="Z9" s="68"/>
      <c r="AA9" s="75" t="s">
        <v>50</v>
      </c>
      <c r="AB9" s="91"/>
      <c r="AC9" s="6"/>
      <c r="AD9" s="6"/>
      <c r="AE9" s="6"/>
      <c r="AF9" s="76"/>
      <c r="AG9" s="5" t="s">
        <v>22</v>
      </c>
      <c r="AH9" s="46">
        <f t="shared" si="0"/>
        <v>10</v>
      </c>
      <c r="AI9" s="47" t="s">
        <v>17</v>
      </c>
      <c r="AJ9" s="29">
        <f t="shared" si="1"/>
        <v>11</v>
      </c>
      <c r="AK9" s="48" t="s">
        <v>5</v>
      </c>
      <c r="AL9" s="109" t="str">
        <f t="shared" si="2"/>
        <v>日</v>
      </c>
    </row>
    <row r="10" spans="1:38" ht="33.75" customHeight="1">
      <c r="A10" s="167"/>
      <c r="B10" s="49">
        <v>10</v>
      </c>
      <c r="C10" s="50" t="s">
        <v>17</v>
      </c>
      <c r="D10" s="30">
        <v>24</v>
      </c>
      <c r="E10" s="51" t="s">
        <v>5</v>
      </c>
      <c r="F10" s="32" t="s">
        <v>78</v>
      </c>
      <c r="G10" s="6" t="s">
        <v>34</v>
      </c>
      <c r="H10" s="19"/>
      <c r="I10" s="4"/>
      <c r="J10" s="4"/>
      <c r="K10" s="4"/>
      <c r="L10" s="4"/>
      <c r="M10" s="7"/>
      <c r="N10" s="4"/>
      <c r="O10" s="110" t="s">
        <v>53</v>
      </c>
      <c r="P10" s="4" t="s">
        <v>19</v>
      </c>
      <c r="Q10" s="77" t="s">
        <v>54</v>
      </c>
      <c r="R10" s="110" t="s">
        <v>55</v>
      </c>
      <c r="S10" s="4" t="s">
        <v>19</v>
      </c>
      <c r="T10" s="76" t="s">
        <v>56</v>
      </c>
      <c r="U10" s="5" t="s">
        <v>57</v>
      </c>
      <c r="V10" s="4" t="s">
        <v>19</v>
      </c>
      <c r="W10" s="55" t="s">
        <v>58</v>
      </c>
      <c r="X10" s="21"/>
      <c r="Y10" s="4" t="s">
        <v>19</v>
      </c>
      <c r="Z10" s="68"/>
      <c r="AA10" s="21" t="s">
        <v>102</v>
      </c>
      <c r="AB10" s="91"/>
      <c r="AC10" s="21"/>
      <c r="AD10" s="6"/>
      <c r="AE10" s="73"/>
      <c r="AF10" s="55"/>
      <c r="AG10" s="5" t="s">
        <v>34</v>
      </c>
      <c r="AH10" s="46">
        <f t="shared" si="0"/>
        <v>10</v>
      </c>
      <c r="AI10" s="47" t="s">
        <v>17</v>
      </c>
      <c r="AJ10" s="29">
        <f t="shared" si="1"/>
        <v>24</v>
      </c>
      <c r="AK10" s="48" t="s">
        <v>5</v>
      </c>
      <c r="AL10" s="109" t="str">
        <f t="shared" si="2"/>
        <v>土</v>
      </c>
    </row>
    <row r="11" spans="1:38" ht="33.75" customHeight="1">
      <c r="A11" s="167"/>
      <c r="B11" s="49">
        <v>10</v>
      </c>
      <c r="C11" s="50" t="s">
        <v>17</v>
      </c>
      <c r="D11" s="30">
        <v>25</v>
      </c>
      <c r="E11" s="51" t="s">
        <v>5</v>
      </c>
      <c r="F11" s="32" t="s">
        <v>77</v>
      </c>
      <c r="G11" s="6" t="s">
        <v>35</v>
      </c>
      <c r="H11" s="19"/>
      <c r="I11" s="4"/>
      <c r="J11" s="4"/>
      <c r="K11" s="4"/>
      <c r="L11" s="4"/>
      <c r="M11" s="7"/>
      <c r="N11" s="4"/>
      <c r="O11" s="78" t="s">
        <v>59</v>
      </c>
      <c r="P11" s="4" t="s">
        <v>19</v>
      </c>
      <c r="Q11" s="68" t="s">
        <v>59</v>
      </c>
      <c r="R11" s="21" t="s">
        <v>60</v>
      </c>
      <c r="S11" s="4" t="s">
        <v>19</v>
      </c>
      <c r="T11" s="111" t="s">
        <v>60</v>
      </c>
      <c r="U11" s="21" t="s">
        <v>61</v>
      </c>
      <c r="V11" s="4" t="s">
        <v>19</v>
      </c>
      <c r="W11" s="68" t="s">
        <v>61</v>
      </c>
      <c r="X11" s="21"/>
      <c r="Y11" s="4" t="s">
        <v>19</v>
      </c>
      <c r="Z11" s="68"/>
      <c r="AA11" s="21" t="s">
        <v>102</v>
      </c>
      <c r="AB11" s="91"/>
      <c r="AC11" s="6"/>
      <c r="AD11" s="6"/>
      <c r="AE11" s="77"/>
      <c r="AF11" s="20"/>
      <c r="AG11" s="5" t="s">
        <v>45</v>
      </c>
      <c r="AH11" s="46">
        <f t="shared" si="0"/>
        <v>10</v>
      </c>
      <c r="AI11" s="47" t="s">
        <v>17</v>
      </c>
      <c r="AJ11" s="29">
        <f t="shared" si="1"/>
        <v>25</v>
      </c>
      <c r="AK11" s="48" t="s">
        <v>5</v>
      </c>
      <c r="AL11" s="109" t="str">
        <f t="shared" si="2"/>
        <v>日</v>
      </c>
    </row>
    <row r="12" spans="1:38" ht="33.75" customHeight="1" thickBot="1">
      <c r="A12" s="168"/>
      <c r="B12" s="92"/>
      <c r="C12" s="93" t="s">
        <v>17</v>
      </c>
      <c r="D12" s="94"/>
      <c r="E12" s="95" t="s">
        <v>5</v>
      </c>
      <c r="F12" s="96"/>
      <c r="G12" s="97" t="s">
        <v>36</v>
      </c>
      <c r="H12" s="98"/>
      <c r="I12" s="99"/>
      <c r="J12" s="99"/>
      <c r="K12" s="99"/>
      <c r="L12" s="99"/>
      <c r="M12" s="99"/>
      <c r="N12" s="99"/>
      <c r="O12" s="100"/>
      <c r="P12" s="99" t="s">
        <v>19</v>
      </c>
      <c r="Q12" s="101"/>
      <c r="R12" s="97"/>
      <c r="S12" s="99" t="s">
        <v>19</v>
      </c>
      <c r="T12" s="101"/>
      <c r="U12" s="97"/>
      <c r="V12" s="99" t="s">
        <v>19</v>
      </c>
      <c r="W12" s="101"/>
      <c r="X12" s="97"/>
      <c r="Y12" s="99" t="s">
        <v>19</v>
      </c>
      <c r="Z12" s="101"/>
      <c r="AA12" s="102"/>
      <c r="AB12" s="91"/>
      <c r="AC12" s="4"/>
      <c r="AD12" s="6"/>
      <c r="AE12" s="77"/>
      <c r="AF12" s="20"/>
      <c r="AG12" s="5" t="s">
        <v>46</v>
      </c>
      <c r="AH12" s="49">
        <f t="shared" si="0"/>
        <v>0</v>
      </c>
      <c r="AI12" s="50" t="s">
        <v>17</v>
      </c>
      <c r="AJ12" s="30">
        <f t="shared" si="1"/>
        <v>0</v>
      </c>
      <c r="AK12" s="51" t="s">
        <v>5</v>
      </c>
      <c r="AL12" s="108">
        <f t="shared" si="2"/>
        <v>0</v>
      </c>
    </row>
    <row r="13" spans="2:23" ht="13.5">
      <c r="B13" s="18"/>
      <c r="C13" s="18"/>
      <c r="D13" s="18"/>
      <c r="E13" s="18"/>
      <c r="F13" s="18"/>
      <c r="U13" s="18"/>
      <c r="W13" s="22"/>
    </row>
    <row r="14" spans="15:23" ht="13.5">
      <c r="O14" s="54"/>
      <c r="P14" s="54"/>
      <c r="Q14" s="54"/>
      <c r="W14" s="22"/>
    </row>
    <row r="15" spans="21:29" ht="13.5">
      <c r="U15" s="203" t="s">
        <v>65</v>
      </c>
      <c r="V15" s="203"/>
      <c r="W15" s="203"/>
      <c r="AA15" s="26"/>
      <c r="AB15" s="203" t="s">
        <v>64</v>
      </c>
      <c r="AC15" s="203"/>
    </row>
    <row r="16" spans="4:27" ht="13.5">
      <c r="D16" s="199" t="s">
        <v>67</v>
      </c>
      <c r="E16" s="199"/>
      <c r="F16" s="199"/>
      <c r="G16" s="199"/>
      <c r="H16" s="199"/>
      <c r="I16" s="199"/>
      <c r="U16" s="66"/>
      <c r="V16" s="66"/>
      <c r="W16" s="66"/>
      <c r="AA16" s="26"/>
    </row>
    <row r="17" spans="4:29" ht="13.5">
      <c r="D17" s="196"/>
      <c r="E17" s="197"/>
      <c r="F17" s="197"/>
      <c r="G17" s="198"/>
      <c r="H17" s="165" t="s">
        <v>49</v>
      </c>
      <c r="I17" s="165"/>
      <c r="J17" s="165" t="s">
        <v>71</v>
      </c>
      <c r="K17" s="165"/>
      <c r="L17" s="165" t="s">
        <v>48</v>
      </c>
      <c r="M17" s="165"/>
      <c r="N17" s="165" t="s">
        <v>74</v>
      </c>
      <c r="O17" s="165"/>
      <c r="P17" s="22"/>
      <c r="Q17" s="115"/>
      <c r="R17" s="115"/>
      <c r="S17" s="115"/>
      <c r="T17" s="115"/>
      <c r="U17" s="120"/>
      <c r="V17" s="121"/>
      <c r="W17" s="122"/>
      <c r="AA17" s="26"/>
      <c r="AB17" s="123"/>
      <c r="AC17" s="117"/>
    </row>
    <row r="18" spans="4:29" ht="13.5">
      <c r="D18" s="196"/>
      <c r="E18" s="197"/>
      <c r="F18" s="197"/>
      <c r="G18" s="198"/>
      <c r="H18" s="165"/>
      <c r="I18" s="165"/>
      <c r="J18" s="165"/>
      <c r="K18" s="165"/>
      <c r="L18" s="165"/>
      <c r="M18" s="165"/>
      <c r="N18" s="165"/>
      <c r="O18" s="165"/>
      <c r="P18" s="23"/>
      <c r="Q18" s="115"/>
      <c r="R18" s="115"/>
      <c r="S18" s="115"/>
      <c r="T18" s="115"/>
      <c r="U18" s="118"/>
      <c r="V18" s="23"/>
      <c r="W18" s="119"/>
      <c r="AA18" s="26"/>
      <c r="AB18" s="118"/>
      <c r="AC18" s="119"/>
    </row>
    <row r="19" spans="4:29" ht="13.5">
      <c r="D19" s="200" t="str">
        <f>H17</f>
        <v>桜蘭</v>
      </c>
      <c r="E19" s="201"/>
      <c r="F19" s="201"/>
      <c r="G19" s="202"/>
      <c r="H19" s="164"/>
      <c r="I19" s="164"/>
      <c r="J19" s="164"/>
      <c r="K19" s="164"/>
      <c r="L19" s="164"/>
      <c r="M19" s="164"/>
      <c r="N19" s="164"/>
      <c r="O19" s="164"/>
      <c r="P19" s="23"/>
      <c r="Q19" s="23"/>
      <c r="S19" s="23"/>
      <c r="T19" s="23"/>
      <c r="U19" s="118"/>
      <c r="V19" s="23"/>
      <c r="W19" s="119"/>
      <c r="AA19" s="26"/>
      <c r="AB19" s="118"/>
      <c r="AC19" s="119"/>
    </row>
    <row r="20" spans="4:30" ht="13.5">
      <c r="D20" s="200"/>
      <c r="E20" s="201"/>
      <c r="F20" s="201"/>
      <c r="G20" s="202"/>
      <c r="H20" s="164"/>
      <c r="I20" s="164"/>
      <c r="J20" s="164"/>
      <c r="K20" s="164"/>
      <c r="L20" s="164"/>
      <c r="M20" s="164"/>
      <c r="N20" s="164"/>
      <c r="O20" s="164"/>
      <c r="P20" s="22"/>
      <c r="Q20" s="72"/>
      <c r="S20" s="23"/>
      <c r="T20" s="123"/>
      <c r="U20" s="117"/>
      <c r="V20" s="23"/>
      <c r="W20" s="123"/>
      <c r="X20" s="117"/>
      <c r="AA20" s="204" t="s">
        <v>63</v>
      </c>
      <c r="AB20" s="204"/>
      <c r="AC20" s="204" t="s">
        <v>63</v>
      </c>
      <c r="AD20" s="204"/>
    </row>
    <row r="21" spans="4:27" ht="13.5">
      <c r="D21" s="200" t="str">
        <f>J17</f>
        <v>緑陽１ＳＴ</v>
      </c>
      <c r="E21" s="201"/>
      <c r="F21" s="201"/>
      <c r="G21" s="202"/>
      <c r="H21" s="164"/>
      <c r="I21" s="164"/>
      <c r="J21" s="164"/>
      <c r="K21" s="164"/>
      <c r="L21" s="164"/>
      <c r="M21" s="164"/>
      <c r="N21" s="164"/>
      <c r="O21" s="164"/>
      <c r="P21" s="23"/>
      <c r="Q21" s="23"/>
      <c r="S21" s="23"/>
      <c r="T21" s="118"/>
      <c r="U21" s="119"/>
      <c r="V21" s="23"/>
      <c r="W21" s="118"/>
      <c r="X21" s="119"/>
      <c r="AA21" s="26"/>
    </row>
    <row r="22" spans="4:27" ht="13.5">
      <c r="D22" s="200"/>
      <c r="E22" s="201"/>
      <c r="F22" s="201"/>
      <c r="G22" s="202"/>
      <c r="H22" s="164"/>
      <c r="I22" s="164"/>
      <c r="J22" s="164"/>
      <c r="K22" s="164"/>
      <c r="L22" s="164"/>
      <c r="M22" s="164"/>
      <c r="N22" s="164"/>
      <c r="O22" s="164"/>
      <c r="P22" s="23"/>
      <c r="Q22" s="23"/>
      <c r="T22" s="118"/>
      <c r="U22" s="119"/>
      <c r="W22" s="118"/>
      <c r="X22" s="124"/>
      <c r="Y22" s="26"/>
      <c r="Z22" s="26"/>
      <c r="AA22" s="26"/>
    </row>
    <row r="23" spans="4:27" ht="13.5">
      <c r="D23" s="200" t="str">
        <f>L17</f>
        <v>コンサ</v>
      </c>
      <c r="E23" s="201"/>
      <c r="F23" s="201"/>
      <c r="G23" s="202"/>
      <c r="H23" s="164"/>
      <c r="I23" s="164"/>
      <c r="J23" s="164"/>
      <c r="K23" s="164"/>
      <c r="L23" s="164"/>
      <c r="M23" s="164"/>
      <c r="N23" s="164"/>
      <c r="O23" s="164"/>
      <c r="P23" s="22"/>
      <c r="Q23" s="72"/>
      <c r="X23" s="26"/>
      <c r="Y23" s="26"/>
      <c r="Z23" s="26"/>
      <c r="AA23" s="26"/>
    </row>
    <row r="24" spans="4:27" ht="13.5">
      <c r="D24" s="200"/>
      <c r="E24" s="201"/>
      <c r="F24" s="201"/>
      <c r="G24" s="202"/>
      <c r="H24" s="164"/>
      <c r="I24" s="164"/>
      <c r="J24" s="164"/>
      <c r="K24" s="164"/>
      <c r="L24" s="164"/>
      <c r="M24" s="164"/>
      <c r="N24" s="164"/>
      <c r="O24" s="164"/>
      <c r="P24" s="23"/>
      <c r="Q24" s="23"/>
      <c r="X24" s="23"/>
      <c r="Y24" s="23"/>
      <c r="Z24" s="23"/>
      <c r="AA24" s="26"/>
    </row>
    <row r="25" spans="4:27" ht="13.5">
      <c r="D25" s="200" t="str">
        <f>N17</f>
        <v>西・東・Art</v>
      </c>
      <c r="E25" s="201"/>
      <c r="F25" s="201"/>
      <c r="G25" s="202"/>
      <c r="H25" s="164"/>
      <c r="I25" s="164"/>
      <c r="J25" s="164"/>
      <c r="K25" s="164"/>
      <c r="L25" s="164"/>
      <c r="M25" s="164"/>
      <c r="N25" s="164"/>
      <c r="O25" s="164"/>
      <c r="P25" s="23"/>
      <c r="Q25" s="23"/>
      <c r="X25" s="26"/>
      <c r="Y25" s="26"/>
      <c r="Z25" s="26"/>
      <c r="AA25" s="26"/>
    </row>
    <row r="26" spans="4:27" ht="13.5">
      <c r="D26" s="200"/>
      <c r="E26" s="201"/>
      <c r="F26" s="201"/>
      <c r="G26" s="202"/>
      <c r="H26" s="164"/>
      <c r="I26" s="164"/>
      <c r="J26" s="164"/>
      <c r="K26" s="164"/>
      <c r="L26" s="164"/>
      <c r="M26" s="164"/>
      <c r="N26" s="164"/>
      <c r="O26" s="164"/>
      <c r="P26" s="23"/>
      <c r="Q26" s="23"/>
      <c r="X26" s="26"/>
      <c r="Y26" s="26"/>
      <c r="Z26" s="26"/>
      <c r="AA26" s="26"/>
    </row>
    <row r="27" spans="15:27" ht="13.5">
      <c r="O27" s="23"/>
      <c r="P27" s="23"/>
      <c r="Q27" s="23"/>
      <c r="U27" s="199" t="s">
        <v>66</v>
      </c>
      <c r="V27" s="199"/>
      <c r="W27" s="199"/>
      <c r="X27" s="26"/>
      <c r="Y27" s="26"/>
      <c r="Z27" s="26"/>
      <c r="AA27" s="26"/>
    </row>
    <row r="28" spans="4:27" ht="13.5">
      <c r="D28" s="199" t="s">
        <v>68</v>
      </c>
      <c r="E28" s="199"/>
      <c r="F28" s="199"/>
      <c r="G28" s="199"/>
      <c r="H28" s="199"/>
      <c r="I28" s="199"/>
      <c r="O28" s="26"/>
      <c r="P28" s="22"/>
      <c r="Q28" s="72"/>
      <c r="U28" s="123"/>
      <c r="V28" s="116"/>
      <c r="W28" s="117"/>
      <c r="X28" s="26"/>
      <c r="Y28" s="26"/>
      <c r="Z28" s="26"/>
      <c r="AA28" s="26"/>
    </row>
    <row r="29" spans="4:27" ht="13.5">
      <c r="D29" s="196"/>
      <c r="E29" s="197"/>
      <c r="F29" s="197"/>
      <c r="G29" s="198"/>
      <c r="H29" s="165" t="s">
        <v>75</v>
      </c>
      <c r="I29" s="165"/>
      <c r="J29" s="165" t="s">
        <v>47</v>
      </c>
      <c r="K29" s="165"/>
      <c r="L29" s="165" t="s">
        <v>76</v>
      </c>
      <c r="M29" s="165"/>
      <c r="O29" s="23"/>
      <c r="P29" s="23"/>
      <c r="Q29" s="23"/>
      <c r="U29" s="118"/>
      <c r="V29" s="23"/>
      <c r="W29" s="119"/>
      <c r="X29" s="23"/>
      <c r="Y29" s="23"/>
      <c r="Z29" s="23"/>
      <c r="AA29" s="26"/>
    </row>
    <row r="30" spans="4:27" ht="13.5">
      <c r="D30" s="196"/>
      <c r="E30" s="197"/>
      <c r="F30" s="197"/>
      <c r="G30" s="198"/>
      <c r="H30" s="165"/>
      <c r="I30" s="165"/>
      <c r="J30" s="165"/>
      <c r="K30" s="165"/>
      <c r="L30" s="165"/>
      <c r="M30" s="165"/>
      <c r="O30" s="23"/>
      <c r="P30" s="23"/>
      <c r="Q30" s="23"/>
      <c r="R30" s="23"/>
      <c r="U30" s="118"/>
      <c r="V30" s="23"/>
      <c r="W30" s="119"/>
      <c r="X30" s="23"/>
      <c r="Y30" s="23"/>
      <c r="Z30" s="23"/>
      <c r="AA30" s="23"/>
    </row>
    <row r="31" spans="4:27" s="1" customFormat="1" ht="13.5">
      <c r="D31" s="200" t="str">
        <f>H29</f>
        <v>緑陽２ＮＤ・虻田</v>
      </c>
      <c r="E31" s="201"/>
      <c r="F31" s="201"/>
      <c r="G31" s="202"/>
      <c r="H31" s="164"/>
      <c r="I31" s="164"/>
      <c r="J31" s="164"/>
      <c r="K31" s="164"/>
      <c r="L31" s="164"/>
      <c r="M31" s="164"/>
      <c r="O31" s="26"/>
      <c r="P31" s="26"/>
      <c r="Q31" s="26"/>
      <c r="R31" s="23"/>
      <c r="S31" s="23"/>
      <c r="T31" s="123"/>
      <c r="U31" s="125"/>
      <c r="V31" s="22"/>
      <c r="W31" s="124"/>
      <c r="X31" s="26"/>
      <c r="Y31" s="26"/>
      <c r="Z31" s="26"/>
      <c r="AA31" s="26"/>
    </row>
    <row r="32" spans="4:27" ht="13.5">
      <c r="D32" s="200"/>
      <c r="E32" s="201"/>
      <c r="F32" s="201"/>
      <c r="G32" s="202"/>
      <c r="H32" s="164"/>
      <c r="I32" s="164"/>
      <c r="J32" s="164"/>
      <c r="K32" s="164"/>
      <c r="L32" s="164"/>
      <c r="M32" s="164"/>
      <c r="O32" s="23"/>
      <c r="P32" s="23"/>
      <c r="Q32" s="23"/>
      <c r="R32" s="23"/>
      <c r="T32" s="118"/>
      <c r="U32" s="119"/>
      <c r="W32" s="119"/>
      <c r="X32" s="23"/>
      <c r="Y32" s="23"/>
      <c r="Z32" s="23"/>
      <c r="AA32" s="23"/>
    </row>
    <row r="33" spans="4:27" ht="13.5">
      <c r="D33" s="200" t="str">
        <f>J29</f>
        <v>鷲別</v>
      </c>
      <c r="E33" s="201"/>
      <c r="F33" s="201"/>
      <c r="G33" s="202"/>
      <c r="H33" s="164"/>
      <c r="I33" s="164"/>
      <c r="J33" s="164"/>
      <c r="K33" s="164"/>
      <c r="L33" s="164"/>
      <c r="M33" s="164"/>
      <c r="O33" s="23"/>
      <c r="P33" s="23"/>
      <c r="Q33" s="23"/>
      <c r="R33" s="23"/>
      <c r="T33" s="118"/>
      <c r="U33" s="119"/>
      <c r="W33" s="119"/>
      <c r="X33" s="26"/>
      <c r="Y33" s="26"/>
      <c r="Z33" s="26"/>
      <c r="AA33" s="23"/>
    </row>
    <row r="34" spans="4:27" ht="13.5">
      <c r="D34" s="200"/>
      <c r="E34" s="201"/>
      <c r="F34" s="201"/>
      <c r="G34" s="202"/>
      <c r="H34" s="164"/>
      <c r="I34" s="164"/>
      <c r="J34" s="164"/>
      <c r="K34" s="164"/>
      <c r="L34" s="164"/>
      <c r="M34" s="164"/>
      <c r="O34" s="23"/>
      <c r="P34" s="23"/>
      <c r="Q34" s="23"/>
      <c r="R34" s="23"/>
      <c r="S34" s="203" t="s">
        <v>57</v>
      </c>
      <c r="T34" s="203"/>
      <c r="U34" s="203" t="s">
        <v>58</v>
      </c>
      <c r="V34" s="203"/>
      <c r="W34" s="203" t="s">
        <v>62</v>
      </c>
      <c r="X34" s="203"/>
      <c r="Y34" s="23"/>
      <c r="Z34" s="23"/>
      <c r="AA34" s="23"/>
    </row>
    <row r="35" spans="4:27" s="1" customFormat="1" ht="13.5">
      <c r="D35" s="200" t="str">
        <f>L29</f>
        <v>北湘南・星蘭</v>
      </c>
      <c r="E35" s="201"/>
      <c r="F35" s="201"/>
      <c r="G35" s="202"/>
      <c r="H35" s="164"/>
      <c r="I35" s="164"/>
      <c r="J35" s="164"/>
      <c r="K35" s="164"/>
      <c r="L35" s="164"/>
      <c r="M35" s="164"/>
      <c r="O35" s="52"/>
      <c r="P35" s="22"/>
      <c r="Q35" s="53"/>
      <c r="R35" s="23"/>
      <c r="S35" s="23"/>
      <c r="T35" s="23"/>
      <c r="X35" s="26"/>
      <c r="Y35" s="26"/>
      <c r="Z35" s="26"/>
      <c r="AA35" s="26"/>
    </row>
    <row r="36" spans="4:27" ht="13.5">
      <c r="D36" s="200"/>
      <c r="E36" s="201"/>
      <c r="F36" s="201"/>
      <c r="G36" s="202"/>
      <c r="H36" s="164"/>
      <c r="I36" s="164"/>
      <c r="J36" s="164"/>
      <c r="K36" s="164"/>
      <c r="L36" s="164"/>
      <c r="M36" s="164"/>
      <c r="R36" s="23"/>
      <c r="X36" s="23"/>
      <c r="Y36" s="23"/>
      <c r="Z36" s="23"/>
      <c r="AA36" s="23"/>
    </row>
    <row r="37" ht="13.5">
      <c r="R37" s="23"/>
    </row>
    <row r="38" spans="18:26" ht="13.5">
      <c r="R38" s="23"/>
      <c r="X38" s="26"/>
      <c r="Y38" s="26"/>
      <c r="Z38" s="26"/>
    </row>
    <row r="39" ht="13.5">
      <c r="R39" s="23"/>
    </row>
    <row r="40" ht="13.5">
      <c r="R40" s="23"/>
    </row>
    <row r="41" ht="13.5">
      <c r="R41" s="23"/>
    </row>
    <row r="42" ht="13.5">
      <c r="R42" s="23"/>
    </row>
    <row r="43" ht="13.5">
      <c r="R43" s="23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3"/>
    </row>
  </sheetData>
  <sheetProtection/>
  <mergeCells count="65">
    <mergeCell ref="S34:T34"/>
    <mergeCell ref="U34:V34"/>
    <mergeCell ref="W34:X34"/>
    <mergeCell ref="AA20:AB20"/>
    <mergeCell ref="AC20:AD20"/>
    <mergeCell ref="AB15:AC15"/>
    <mergeCell ref="U15:W15"/>
    <mergeCell ref="U27:W27"/>
    <mergeCell ref="N25:O26"/>
    <mergeCell ref="D25:G26"/>
    <mergeCell ref="D29:G30"/>
    <mergeCell ref="D31:G32"/>
    <mergeCell ref="D33:G34"/>
    <mergeCell ref="D35:G36"/>
    <mergeCell ref="H35:I36"/>
    <mergeCell ref="J35:K36"/>
    <mergeCell ref="L35:M36"/>
    <mergeCell ref="D28:I28"/>
    <mergeCell ref="D19:G20"/>
    <mergeCell ref="D21:G22"/>
    <mergeCell ref="D23:G24"/>
    <mergeCell ref="H25:I26"/>
    <mergeCell ref="J25:K26"/>
    <mergeCell ref="L25:M26"/>
    <mergeCell ref="H19:I20"/>
    <mergeCell ref="H21:I22"/>
    <mergeCell ref="H23:I24"/>
    <mergeCell ref="J19:K20"/>
    <mergeCell ref="G2:G3"/>
    <mergeCell ref="H2:N2"/>
    <mergeCell ref="AH2:AK3"/>
    <mergeCell ref="AL2:AL3"/>
    <mergeCell ref="D17:G18"/>
    <mergeCell ref="D16:I16"/>
    <mergeCell ref="H17:I18"/>
    <mergeCell ref="J17:K18"/>
    <mergeCell ref="L17:M18"/>
    <mergeCell ref="N17:O18"/>
    <mergeCell ref="A4:A12"/>
    <mergeCell ref="O3:Q3"/>
    <mergeCell ref="O2:AA2"/>
    <mergeCell ref="X3:Z3"/>
    <mergeCell ref="AB2:AF3"/>
    <mergeCell ref="AG2:AG3"/>
    <mergeCell ref="R3:T3"/>
    <mergeCell ref="U3:W3"/>
    <mergeCell ref="B2:E3"/>
    <mergeCell ref="F2:F3"/>
    <mergeCell ref="L19:M20"/>
    <mergeCell ref="N19:O20"/>
    <mergeCell ref="J21:K22"/>
    <mergeCell ref="L21:M22"/>
    <mergeCell ref="N21:O22"/>
    <mergeCell ref="J23:K24"/>
    <mergeCell ref="L23:M24"/>
    <mergeCell ref="N23:O24"/>
    <mergeCell ref="H33:I34"/>
    <mergeCell ref="J33:K34"/>
    <mergeCell ref="L33:M34"/>
    <mergeCell ref="H29:I30"/>
    <mergeCell ref="J29:K30"/>
    <mergeCell ref="L29:M30"/>
    <mergeCell ref="H31:I32"/>
    <mergeCell ref="J31:K32"/>
    <mergeCell ref="L31:M3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22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17" sqref="K17"/>
    </sheetView>
  </sheetViews>
  <sheetFormatPr defaultColWidth="9.00390625" defaultRowHeight="13.5"/>
  <cols>
    <col min="1" max="1" width="6.00390625" style="0" customWidth="1"/>
    <col min="2" max="2" width="3.75390625" style="0" customWidth="1"/>
    <col min="3" max="3" width="2.875" style="0" customWidth="1"/>
    <col min="4" max="4" width="3.25390625" style="0" customWidth="1"/>
    <col min="5" max="5" width="2.875" style="0" customWidth="1"/>
    <col min="6" max="6" width="3.125" style="0" customWidth="1"/>
    <col min="7" max="7" width="4.875" style="0" customWidth="1"/>
    <col min="8" max="16" width="6.625" style="0" customWidth="1"/>
  </cols>
  <sheetData>
    <row r="1" spans="2:16" ht="18.75" customHeight="1" thickBot="1">
      <c r="B1" s="186" t="s">
        <v>0</v>
      </c>
      <c r="C1" s="187"/>
      <c r="D1" s="187"/>
      <c r="E1" s="187"/>
      <c r="F1" s="190" t="s">
        <v>1</v>
      </c>
      <c r="G1" s="211" t="s">
        <v>3</v>
      </c>
      <c r="H1" s="208" t="s">
        <v>25</v>
      </c>
      <c r="I1" s="209"/>
      <c r="J1" s="209"/>
      <c r="K1" s="209"/>
      <c r="L1" s="209"/>
      <c r="M1" s="209"/>
      <c r="N1" s="209"/>
      <c r="O1" s="209"/>
      <c r="P1" s="210"/>
    </row>
    <row r="2" spans="2:16" ht="30" customHeight="1" thickBot="1">
      <c r="B2" s="188"/>
      <c r="C2" s="189"/>
      <c r="D2" s="189"/>
      <c r="E2" s="189"/>
      <c r="F2" s="191"/>
      <c r="G2" s="212"/>
      <c r="H2" s="38" t="str">
        <f>'日程表'!H3</f>
        <v>北湘南
星蘭</v>
      </c>
      <c r="I2" s="39" t="str">
        <f>'日程表'!I3</f>
        <v>緑陽１ＳＴ</v>
      </c>
      <c r="J2" s="39" t="str">
        <f>'日程表'!J3</f>
        <v>緑陽２ＮＤ
虻田</v>
      </c>
      <c r="K2" s="39" t="str">
        <f>'日程表'!K3</f>
        <v>東明
西
Art</v>
      </c>
      <c r="L2" s="39" t="str">
        <f>'日程表'!L3</f>
        <v>コンサ</v>
      </c>
      <c r="M2" s="39" t="str">
        <f>'日程表'!M3</f>
        <v>桜蘭</v>
      </c>
      <c r="N2" s="39" t="str">
        <f>'日程表'!N3</f>
        <v>鷲別</v>
      </c>
      <c r="O2" s="59"/>
      <c r="P2" s="63" t="s">
        <v>26</v>
      </c>
    </row>
    <row r="3" spans="1:16" ht="24" customHeight="1" thickBot="1">
      <c r="A3" s="166" t="s">
        <v>32</v>
      </c>
      <c r="B3" s="43">
        <f>'日程表'!B4</f>
        <v>9</v>
      </c>
      <c r="C3" s="44" t="s">
        <v>17</v>
      </c>
      <c r="D3" s="28">
        <f>'日程表'!D4</f>
        <v>13</v>
      </c>
      <c r="E3" s="45" t="s">
        <v>5</v>
      </c>
      <c r="F3" s="31" t="str">
        <f>'日程表'!F4</f>
        <v>日</v>
      </c>
      <c r="G3" s="42" t="s">
        <v>2</v>
      </c>
      <c r="H3" s="41">
        <v>2</v>
      </c>
      <c r="I3" s="24">
        <v>2</v>
      </c>
      <c r="J3" s="24">
        <v>0</v>
      </c>
      <c r="K3" s="24">
        <v>5</v>
      </c>
      <c r="L3" s="24">
        <v>1</v>
      </c>
      <c r="M3" s="24">
        <v>1</v>
      </c>
      <c r="N3" s="24">
        <v>1</v>
      </c>
      <c r="O3" s="60"/>
      <c r="P3" s="58">
        <f aca="true" t="shared" si="0" ref="P3:P11">SUM(H3:O3)</f>
        <v>12</v>
      </c>
    </row>
    <row r="4" spans="1:16" ht="24" customHeight="1" thickBot="1">
      <c r="A4" s="167"/>
      <c r="B4" s="43">
        <f>'日程表'!B5</f>
        <v>9</v>
      </c>
      <c r="C4" s="47" t="s">
        <v>17</v>
      </c>
      <c r="D4" s="28">
        <f>'日程表'!D5</f>
        <v>20</v>
      </c>
      <c r="E4" s="48" t="s">
        <v>5</v>
      </c>
      <c r="F4" s="31" t="str">
        <f>'日程表'!F5</f>
        <v>日</v>
      </c>
      <c r="G4" s="21" t="s">
        <v>4</v>
      </c>
      <c r="H4" s="19">
        <v>2</v>
      </c>
      <c r="I4" s="4">
        <v>2</v>
      </c>
      <c r="J4" s="4">
        <v>1</v>
      </c>
      <c r="K4" s="4">
        <v>4</v>
      </c>
      <c r="L4" s="4">
        <v>2</v>
      </c>
      <c r="M4" s="4">
        <v>1</v>
      </c>
      <c r="N4" s="4">
        <v>1</v>
      </c>
      <c r="O4" s="56"/>
      <c r="P4" s="27">
        <f t="shared" si="0"/>
        <v>13</v>
      </c>
    </row>
    <row r="5" spans="1:16" ht="24" customHeight="1" thickBot="1">
      <c r="A5" s="167"/>
      <c r="B5" s="43">
        <f>'日程表'!B6</f>
        <v>9</v>
      </c>
      <c r="C5" s="50" t="s">
        <v>17</v>
      </c>
      <c r="D5" s="28">
        <f>'日程表'!D6</f>
        <v>27</v>
      </c>
      <c r="E5" s="51" t="s">
        <v>5</v>
      </c>
      <c r="F5" s="31" t="str">
        <f>'日程表'!F6</f>
        <v>日</v>
      </c>
      <c r="G5" s="21" t="s">
        <v>18</v>
      </c>
      <c r="H5" s="19">
        <v>2</v>
      </c>
      <c r="I5" s="4">
        <v>2</v>
      </c>
      <c r="J5" s="4">
        <v>1</v>
      </c>
      <c r="K5" s="4">
        <v>5</v>
      </c>
      <c r="L5" s="4">
        <v>2</v>
      </c>
      <c r="M5" s="4">
        <v>1</v>
      </c>
      <c r="N5" s="4">
        <v>1</v>
      </c>
      <c r="O5" s="61"/>
      <c r="P5" s="27">
        <f t="shared" si="0"/>
        <v>14</v>
      </c>
    </row>
    <row r="6" spans="1:16" ht="24" customHeight="1" thickBot="1">
      <c r="A6" s="167"/>
      <c r="B6" s="43">
        <f>'日程表'!B7</f>
        <v>10</v>
      </c>
      <c r="C6" s="50" t="s">
        <v>17</v>
      </c>
      <c r="D6" s="28">
        <f>'日程表'!D7</f>
        <v>3</v>
      </c>
      <c r="E6" s="51" t="s">
        <v>5</v>
      </c>
      <c r="F6" s="31" t="str">
        <f>'日程表'!F7</f>
        <v>土</v>
      </c>
      <c r="G6" s="6" t="s">
        <v>20</v>
      </c>
      <c r="H6" s="19">
        <v>2</v>
      </c>
      <c r="I6" s="4">
        <v>2</v>
      </c>
      <c r="J6" s="4">
        <v>1</v>
      </c>
      <c r="K6" s="4">
        <v>5</v>
      </c>
      <c r="L6" s="4">
        <v>2</v>
      </c>
      <c r="M6" s="4">
        <v>1</v>
      </c>
      <c r="N6" s="4">
        <v>1</v>
      </c>
      <c r="O6" s="62"/>
      <c r="P6" s="27">
        <f t="shared" si="0"/>
        <v>14</v>
      </c>
    </row>
    <row r="7" spans="1:16" ht="24" customHeight="1" thickBot="1">
      <c r="A7" s="167"/>
      <c r="B7" s="43">
        <f>'日程表'!B8</f>
        <v>10</v>
      </c>
      <c r="C7" s="50" t="s">
        <v>17</v>
      </c>
      <c r="D7" s="28">
        <f>'日程表'!D8</f>
        <v>4</v>
      </c>
      <c r="E7" s="51" t="s">
        <v>5</v>
      </c>
      <c r="F7" s="31" t="str">
        <f>'日程表'!F8</f>
        <v>日</v>
      </c>
      <c r="G7" s="6" t="s">
        <v>21</v>
      </c>
      <c r="H7" s="69">
        <v>2</v>
      </c>
      <c r="I7" s="7">
        <v>2</v>
      </c>
      <c r="J7" s="7">
        <v>1</v>
      </c>
      <c r="K7" s="7">
        <v>5</v>
      </c>
      <c r="L7" s="7">
        <v>1</v>
      </c>
      <c r="M7" s="7">
        <v>1</v>
      </c>
      <c r="N7" s="7">
        <v>1</v>
      </c>
      <c r="O7" s="70"/>
      <c r="P7" s="27">
        <f t="shared" si="0"/>
        <v>13</v>
      </c>
    </row>
    <row r="8" spans="1:16" ht="24" customHeight="1" thickBot="1">
      <c r="A8" s="167"/>
      <c r="B8" s="43">
        <f>'日程表'!B9</f>
        <v>10</v>
      </c>
      <c r="C8" s="50" t="s">
        <v>17</v>
      </c>
      <c r="D8" s="28">
        <f>'日程表'!D9</f>
        <v>11</v>
      </c>
      <c r="E8" s="51" t="s">
        <v>5</v>
      </c>
      <c r="F8" s="31" t="str">
        <f>'日程表'!F9</f>
        <v>日</v>
      </c>
      <c r="G8" s="6" t="s">
        <v>22</v>
      </c>
      <c r="H8" s="69">
        <v>2</v>
      </c>
      <c r="I8" s="7">
        <v>2</v>
      </c>
      <c r="J8" s="7">
        <v>1</v>
      </c>
      <c r="K8" s="7">
        <v>5</v>
      </c>
      <c r="L8" s="7">
        <v>1</v>
      </c>
      <c r="M8" s="7">
        <v>1</v>
      </c>
      <c r="N8" s="7">
        <v>1</v>
      </c>
      <c r="O8" s="70"/>
      <c r="P8" s="27">
        <f t="shared" si="0"/>
        <v>13</v>
      </c>
    </row>
    <row r="9" spans="1:16" ht="24" customHeight="1" thickBot="1">
      <c r="A9" s="167"/>
      <c r="B9" s="43">
        <f>'日程表'!B10</f>
        <v>10</v>
      </c>
      <c r="C9" s="50" t="s">
        <v>17</v>
      </c>
      <c r="D9" s="28">
        <f>'日程表'!D10</f>
        <v>24</v>
      </c>
      <c r="E9" s="51" t="s">
        <v>5</v>
      </c>
      <c r="F9" s="31" t="str">
        <f>'日程表'!F10</f>
        <v>土</v>
      </c>
      <c r="G9" s="6" t="s">
        <v>34</v>
      </c>
      <c r="H9" s="69"/>
      <c r="I9" s="7"/>
      <c r="J9" s="7"/>
      <c r="K9" s="7"/>
      <c r="L9" s="7"/>
      <c r="M9" s="7"/>
      <c r="N9" s="7"/>
      <c r="O9" s="70"/>
      <c r="P9" s="27">
        <f t="shared" si="0"/>
        <v>0</v>
      </c>
    </row>
    <row r="10" spans="1:16" ht="24" customHeight="1" thickBot="1">
      <c r="A10" s="167"/>
      <c r="B10" s="43">
        <f>'日程表'!B11</f>
        <v>10</v>
      </c>
      <c r="C10" s="50" t="s">
        <v>41</v>
      </c>
      <c r="D10" s="28">
        <f>'日程表'!D11</f>
        <v>25</v>
      </c>
      <c r="E10" s="51" t="s">
        <v>42</v>
      </c>
      <c r="F10" s="31" t="str">
        <f>'日程表'!F11</f>
        <v>日</v>
      </c>
      <c r="G10" s="6" t="s">
        <v>43</v>
      </c>
      <c r="H10" s="69"/>
      <c r="I10" s="7"/>
      <c r="J10" s="7"/>
      <c r="K10" s="7"/>
      <c r="L10" s="7"/>
      <c r="M10" s="7"/>
      <c r="N10" s="7"/>
      <c r="O10" s="70"/>
      <c r="P10" s="27">
        <f t="shared" si="0"/>
        <v>0</v>
      </c>
    </row>
    <row r="11" spans="1:16" ht="24" customHeight="1" thickBot="1">
      <c r="A11" s="167"/>
      <c r="B11" s="43">
        <f>'日程表'!B12</f>
        <v>0</v>
      </c>
      <c r="C11" s="50" t="s">
        <v>41</v>
      </c>
      <c r="D11" s="28">
        <f>'日程表'!D12</f>
        <v>0</v>
      </c>
      <c r="E11" s="51" t="s">
        <v>42</v>
      </c>
      <c r="F11" s="31">
        <f>'日程表'!F12</f>
        <v>0</v>
      </c>
      <c r="G11" s="6" t="s">
        <v>44</v>
      </c>
      <c r="H11" s="69"/>
      <c r="I11" s="7"/>
      <c r="J11" s="7"/>
      <c r="K11" s="7"/>
      <c r="L11" s="7"/>
      <c r="M11" s="7"/>
      <c r="N11" s="7"/>
      <c r="O11" s="70"/>
      <c r="P11" s="27">
        <f t="shared" si="0"/>
        <v>0</v>
      </c>
    </row>
    <row r="12" spans="2:16" ht="18.75" customHeight="1" thickBot="1">
      <c r="B12" s="177" t="s">
        <v>0</v>
      </c>
      <c r="C12" s="178"/>
      <c r="D12" s="178"/>
      <c r="E12" s="179"/>
      <c r="F12" s="205" t="s">
        <v>1</v>
      </c>
      <c r="G12" s="207" t="s">
        <v>3</v>
      </c>
      <c r="H12" s="208" t="s">
        <v>27</v>
      </c>
      <c r="I12" s="209"/>
      <c r="J12" s="209"/>
      <c r="K12" s="209"/>
      <c r="L12" s="209"/>
      <c r="M12" s="209"/>
      <c r="N12" s="209"/>
      <c r="O12" s="209"/>
      <c r="P12" s="210"/>
    </row>
    <row r="13" spans="2:16" ht="30" customHeight="1" thickBot="1">
      <c r="B13" s="213"/>
      <c r="C13" s="214"/>
      <c r="D13" s="214"/>
      <c r="E13" s="215"/>
      <c r="F13" s="206"/>
      <c r="G13" s="193"/>
      <c r="H13" s="38" t="str">
        <f aca="true" t="shared" si="1" ref="H13:N13">H2</f>
        <v>北湘南
星蘭</v>
      </c>
      <c r="I13" s="39" t="str">
        <f t="shared" si="1"/>
        <v>緑陽１ＳＴ</v>
      </c>
      <c r="J13" s="40" t="str">
        <f t="shared" si="1"/>
        <v>緑陽２ＮＤ
虻田</v>
      </c>
      <c r="K13" s="40" t="str">
        <f t="shared" si="1"/>
        <v>東明
西
Art</v>
      </c>
      <c r="L13" s="40" t="str">
        <f t="shared" si="1"/>
        <v>コンサ</v>
      </c>
      <c r="M13" s="39" t="str">
        <f t="shared" si="1"/>
        <v>桜蘭</v>
      </c>
      <c r="N13" s="39" t="str">
        <f t="shared" si="1"/>
        <v>鷲別</v>
      </c>
      <c r="O13" s="59"/>
      <c r="P13" s="63" t="s">
        <v>26</v>
      </c>
    </row>
    <row r="14" spans="1:16" ht="24" customHeight="1" thickBot="1">
      <c r="A14" s="166" t="s">
        <v>32</v>
      </c>
      <c r="B14" s="43">
        <f>B3</f>
        <v>9</v>
      </c>
      <c r="C14" s="44" t="s">
        <v>17</v>
      </c>
      <c r="D14" s="28">
        <f>D3</f>
        <v>13</v>
      </c>
      <c r="E14" s="45" t="s">
        <v>5</v>
      </c>
      <c r="F14" s="31" t="str">
        <f>F3</f>
        <v>日</v>
      </c>
      <c r="G14" s="42" t="s">
        <v>2</v>
      </c>
      <c r="H14" s="41">
        <v>3</v>
      </c>
      <c r="I14" s="24">
        <v>2</v>
      </c>
      <c r="J14" s="24">
        <v>0</v>
      </c>
      <c r="K14" s="24">
        <v>5</v>
      </c>
      <c r="L14" s="24">
        <v>1</v>
      </c>
      <c r="M14" s="24">
        <v>1</v>
      </c>
      <c r="N14" s="57">
        <v>2</v>
      </c>
      <c r="O14" s="60"/>
      <c r="P14" s="58">
        <f aca="true" t="shared" si="2" ref="P14:P22">SUM(H14:O14)</f>
        <v>14</v>
      </c>
    </row>
    <row r="15" spans="1:16" ht="24" customHeight="1" thickBot="1">
      <c r="A15" s="167"/>
      <c r="B15" s="43">
        <f aca="true" t="shared" si="3" ref="B15:B22">B4</f>
        <v>9</v>
      </c>
      <c r="C15" s="47" t="s">
        <v>17</v>
      </c>
      <c r="D15" s="28">
        <f aca="true" t="shared" si="4" ref="D15:D22">D4</f>
        <v>20</v>
      </c>
      <c r="E15" s="48" t="s">
        <v>5</v>
      </c>
      <c r="F15" s="31" t="str">
        <f aca="true" t="shared" si="5" ref="F15:F22">F4</f>
        <v>日</v>
      </c>
      <c r="G15" s="21" t="s">
        <v>4</v>
      </c>
      <c r="H15" s="19">
        <v>3</v>
      </c>
      <c r="I15" s="4">
        <v>2</v>
      </c>
      <c r="J15" s="4">
        <v>2</v>
      </c>
      <c r="K15" s="4">
        <v>4</v>
      </c>
      <c r="L15" s="4">
        <v>2</v>
      </c>
      <c r="M15" s="4">
        <v>1</v>
      </c>
      <c r="N15" s="34">
        <v>2</v>
      </c>
      <c r="O15" s="56"/>
      <c r="P15" s="27">
        <f t="shared" si="2"/>
        <v>16</v>
      </c>
    </row>
    <row r="16" spans="1:16" ht="24" customHeight="1" thickBot="1">
      <c r="A16" s="167"/>
      <c r="B16" s="43">
        <f t="shared" si="3"/>
        <v>9</v>
      </c>
      <c r="C16" s="50" t="s">
        <v>17</v>
      </c>
      <c r="D16" s="28">
        <f t="shared" si="4"/>
        <v>27</v>
      </c>
      <c r="E16" s="51" t="s">
        <v>5</v>
      </c>
      <c r="F16" s="31" t="str">
        <f t="shared" si="5"/>
        <v>日</v>
      </c>
      <c r="G16" s="21" t="s">
        <v>18</v>
      </c>
      <c r="H16" s="19">
        <v>3</v>
      </c>
      <c r="I16" s="4">
        <v>2</v>
      </c>
      <c r="J16" s="4">
        <v>2</v>
      </c>
      <c r="K16" s="4">
        <v>5</v>
      </c>
      <c r="L16" s="4">
        <v>2</v>
      </c>
      <c r="M16" s="4">
        <v>1</v>
      </c>
      <c r="N16" s="34">
        <v>2</v>
      </c>
      <c r="O16" s="61"/>
      <c r="P16" s="27">
        <f t="shared" si="2"/>
        <v>17</v>
      </c>
    </row>
    <row r="17" spans="1:16" ht="23.25" customHeight="1" thickBot="1">
      <c r="A17" s="167"/>
      <c r="B17" s="43">
        <f t="shared" si="3"/>
        <v>10</v>
      </c>
      <c r="C17" s="50" t="s">
        <v>17</v>
      </c>
      <c r="D17" s="28">
        <f t="shared" si="4"/>
        <v>3</v>
      </c>
      <c r="E17" s="51" t="s">
        <v>5</v>
      </c>
      <c r="F17" s="31" t="str">
        <f t="shared" si="5"/>
        <v>土</v>
      </c>
      <c r="G17" s="6" t="s">
        <v>20</v>
      </c>
      <c r="H17" s="19">
        <v>3</v>
      </c>
      <c r="I17" s="4">
        <v>2</v>
      </c>
      <c r="J17" s="4">
        <v>2</v>
      </c>
      <c r="K17" s="4">
        <v>5</v>
      </c>
      <c r="L17" s="4">
        <v>2</v>
      </c>
      <c r="M17" s="4">
        <v>1</v>
      </c>
      <c r="N17" s="4">
        <v>2</v>
      </c>
      <c r="O17" s="62"/>
      <c r="P17" s="27">
        <f t="shared" si="2"/>
        <v>17</v>
      </c>
    </row>
    <row r="18" spans="1:16" ht="23.25" customHeight="1" thickBot="1">
      <c r="A18" s="167"/>
      <c r="B18" s="43">
        <f t="shared" si="3"/>
        <v>10</v>
      </c>
      <c r="C18" s="50" t="s">
        <v>17</v>
      </c>
      <c r="D18" s="28">
        <f t="shared" si="4"/>
        <v>4</v>
      </c>
      <c r="E18" s="51" t="s">
        <v>5</v>
      </c>
      <c r="F18" s="31" t="str">
        <f t="shared" si="5"/>
        <v>日</v>
      </c>
      <c r="G18" s="6" t="s">
        <v>21</v>
      </c>
      <c r="H18" s="69">
        <v>3</v>
      </c>
      <c r="I18" s="7">
        <v>2</v>
      </c>
      <c r="J18" s="7">
        <v>2</v>
      </c>
      <c r="K18" s="7">
        <v>5</v>
      </c>
      <c r="L18" s="7">
        <v>1</v>
      </c>
      <c r="M18" s="7">
        <v>1</v>
      </c>
      <c r="N18" s="7">
        <v>2</v>
      </c>
      <c r="O18" s="70"/>
      <c r="P18" s="27">
        <f t="shared" si="2"/>
        <v>16</v>
      </c>
    </row>
    <row r="19" spans="1:16" ht="23.25" customHeight="1" thickBot="1">
      <c r="A19" s="167"/>
      <c r="B19" s="43">
        <f t="shared" si="3"/>
        <v>10</v>
      </c>
      <c r="C19" s="50" t="s">
        <v>17</v>
      </c>
      <c r="D19" s="28">
        <f t="shared" si="4"/>
        <v>11</v>
      </c>
      <c r="E19" s="51" t="s">
        <v>5</v>
      </c>
      <c r="F19" s="31" t="str">
        <f t="shared" si="5"/>
        <v>日</v>
      </c>
      <c r="G19" s="6" t="s">
        <v>22</v>
      </c>
      <c r="H19" s="69">
        <v>3</v>
      </c>
      <c r="I19" s="7">
        <v>2</v>
      </c>
      <c r="J19" s="7">
        <v>2</v>
      </c>
      <c r="K19" s="7">
        <v>5</v>
      </c>
      <c r="L19" s="7">
        <v>1</v>
      </c>
      <c r="M19" s="7">
        <v>1</v>
      </c>
      <c r="N19" s="7">
        <v>2</v>
      </c>
      <c r="O19" s="70"/>
      <c r="P19" s="27">
        <f t="shared" si="2"/>
        <v>16</v>
      </c>
    </row>
    <row r="20" spans="1:16" ht="23.25" customHeight="1" thickBot="1">
      <c r="A20" s="167"/>
      <c r="B20" s="43">
        <f t="shared" si="3"/>
        <v>10</v>
      </c>
      <c r="C20" s="50" t="s">
        <v>17</v>
      </c>
      <c r="D20" s="28">
        <f t="shared" si="4"/>
        <v>24</v>
      </c>
      <c r="E20" s="51" t="s">
        <v>5</v>
      </c>
      <c r="F20" s="31" t="str">
        <f t="shared" si="5"/>
        <v>土</v>
      </c>
      <c r="G20" s="6" t="s">
        <v>34</v>
      </c>
      <c r="H20" s="69"/>
      <c r="I20" s="7"/>
      <c r="J20" s="7"/>
      <c r="K20" s="7"/>
      <c r="L20" s="7"/>
      <c r="M20" s="7"/>
      <c r="N20" s="7"/>
      <c r="O20" s="70"/>
      <c r="P20" s="27">
        <f t="shared" si="2"/>
        <v>0</v>
      </c>
    </row>
    <row r="21" spans="1:16" ht="23.25" customHeight="1" thickBot="1">
      <c r="A21" s="167"/>
      <c r="B21" s="43">
        <f t="shared" si="3"/>
        <v>10</v>
      </c>
      <c r="C21" s="50" t="s">
        <v>17</v>
      </c>
      <c r="D21" s="28">
        <f t="shared" si="4"/>
        <v>25</v>
      </c>
      <c r="E21" s="51" t="s">
        <v>5</v>
      </c>
      <c r="F21" s="31" t="str">
        <f t="shared" si="5"/>
        <v>日</v>
      </c>
      <c r="G21" s="6" t="s">
        <v>43</v>
      </c>
      <c r="H21" s="69"/>
      <c r="I21" s="7"/>
      <c r="J21" s="7"/>
      <c r="K21" s="7"/>
      <c r="L21" s="7"/>
      <c r="M21" s="7"/>
      <c r="N21" s="7"/>
      <c r="O21" s="70"/>
      <c r="P21" s="27">
        <f t="shared" si="2"/>
        <v>0</v>
      </c>
    </row>
    <row r="22" spans="1:16" ht="23.25" customHeight="1">
      <c r="A22" s="167"/>
      <c r="B22" s="43">
        <f t="shared" si="3"/>
        <v>0</v>
      </c>
      <c r="C22" s="50" t="s">
        <v>17</v>
      </c>
      <c r="D22" s="28">
        <f t="shared" si="4"/>
        <v>0</v>
      </c>
      <c r="E22" s="51" t="s">
        <v>5</v>
      </c>
      <c r="F22" s="31">
        <f t="shared" si="5"/>
        <v>0</v>
      </c>
      <c r="G22" s="6" t="s">
        <v>44</v>
      </c>
      <c r="H22" s="69"/>
      <c r="I22" s="7"/>
      <c r="J22" s="7"/>
      <c r="K22" s="7"/>
      <c r="L22" s="7"/>
      <c r="M22" s="7"/>
      <c r="N22" s="7"/>
      <c r="O22" s="70"/>
      <c r="P22" s="27">
        <f t="shared" si="2"/>
        <v>0</v>
      </c>
    </row>
  </sheetData>
  <sheetProtection/>
  <mergeCells count="10">
    <mergeCell ref="F12:F13"/>
    <mergeCell ref="G12:G13"/>
    <mergeCell ref="A3:A11"/>
    <mergeCell ref="A14:A22"/>
    <mergeCell ref="H1:P1"/>
    <mergeCell ref="H12:P12"/>
    <mergeCell ref="B1:E2"/>
    <mergeCell ref="F1:F2"/>
    <mergeCell ref="G1:G2"/>
    <mergeCell ref="B12:E1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C1:AP12"/>
  <sheetViews>
    <sheetView tabSelected="1" zoomScalePageLayoutView="0" workbookViewId="0" topLeftCell="A1">
      <selection activeCell="AF7" sqref="AF7:AH7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15" width="3.375" style="0" customWidth="1"/>
    <col min="16" max="23" width="6.875" style="0" customWidth="1"/>
    <col min="26" max="34" width="3.125" style="0" customWidth="1"/>
    <col min="35" max="42" width="6.875" style="0" customWidth="1"/>
  </cols>
  <sheetData>
    <row r="1" spans="3:20" ht="33" customHeight="1">
      <c r="C1" s="113" t="s">
        <v>103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3:20" ht="15" customHeight="1">
      <c r="C2" s="2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64"/>
      <c r="Q2" s="264"/>
      <c r="R2" s="264"/>
      <c r="S2" s="264"/>
      <c r="T2" s="264"/>
    </row>
    <row r="3" spans="3:25" ht="15" customHeight="1" thickBot="1">
      <c r="C3" s="114" t="s">
        <v>51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Y3" t="s">
        <v>52</v>
      </c>
    </row>
    <row r="4" spans="3:42" ht="57" customHeight="1" thickBot="1">
      <c r="C4" s="81"/>
      <c r="D4" s="253" t="str">
        <f>IF(C5="","",C5)</f>
        <v>桜蘭</v>
      </c>
      <c r="E4" s="254"/>
      <c r="F4" s="255"/>
      <c r="G4" s="256" t="str">
        <f>IF(C7="","",C7)</f>
        <v>緑陽１ＳＴ</v>
      </c>
      <c r="H4" s="254"/>
      <c r="I4" s="255"/>
      <c r="J4" s="256" t="str">
        <f>IF(C9="","",C9)</f>
        <v>コンサ</v>
      </c>
      <c r="K4" s="254"/>
      <c r="L4" s="255"/>
      <c r="M4" s="256" t="str">
        <f>IF(C11="","",C11)</f>
        <v>西・東・Art</v>
      </c>
      <c r="N4" s="254"/>
      <c r="O4" s="255"/>
      <c r="P4" s="82" t="s">
        <v>14</v>
      </c>
      <c r="Q4" s="83" t="s">
        <v>7</v>
      </c>
      <c r="R4" s="84" t="s">
        <v>15</v>
      </c>
      <c r="S4" s="85" t="s">
        <v>8</v>
      </c>
      <c r="T4" s="86" t="s">
        <v>9</v>
      </c>
      <c r="U4" s="87" t="s">
        <v>10</v>
      </c>
      <c r="V4" s="88" t="s">
        <v>11</v>
      </c>
      <c r="W4" s="85" t="s">
        <v>12</v>
      </c>
      <c r="Y4" s="81"/>
      <c r="Z4" s="253" t="str">
        <f>IF(Y5="","",Y5)</f>
        <v>緑陽２ＮＤ・虻田</v>
      </c>
      <c r="AA4" s="254"/>
      <c r="AB4" s="255"/>
      <c r="AC4" s="256" t="str">
        <f>IF(Y7="","",Y7)</f>
        <v>鷲別</v>
      </c>
      <c r="AD4" s="254"/>
      <c r="AE4" s="255"/>
      <c r="AF4" s="256" t="str">
        <f>IF(Y9="","",Y9)</f>
        <v>北湘南・星蘭</v>
      </c>
      <c r="AG4" s="254"/>
      <c r="AH4" s="255"/>
      <c r="AI4" s="82" t="s">
        <v>14</v>
      </c>
      <c r="AJ4" s="83" t="s">
        <v>7</v>
      </c>
      <c r="AK4" s="84" t="s">
        <v>15</v>
      </c>
      <c r="AL4" s="85" t="s">
        <v>8</v>
      </c>
      <c r="AM4" s="86" t="s">
        <v>9</v>
      </c>
      <c r="AN4" s="87" t="s">
        <v>10</v>
      </c>
      <c r="AO4" s="88" t="s">
        <v>11</v>
      </c>
      <c r="AP4" s="85" t="s">
        <v>12</v>
      </c>
    </row>
    <row r="5" spans="3:42" ht="15" customHeight="1">
      <c r="C5" s="240" t="s">
        <v>49</v>
      </c>
      <c r="D5" s="257"/>
      <c r="E5" s="220"/>
      <c r="F5" s="258"/>
      <c r="G5" s="259" t="str">
        <f>IF(OR(G6="",I6=""),"",IF(G6&gt;I6,"○",IF(G6&lt;I6,"●",IF(G6=I6,"△",""))))</f>
        <v>○</v>
      </c>
      <c r="H5" s="220"/>
      <c r="I5" s="258"/>
      <c r="J5" s="259" t="str">
        <f>IF(OR(J6="",L6=""),"",IF(J6&gt;L6,"○",IF(J6&lt;L6,"●",IF(J6=L6,"△",""))))</f>
        <v>●</v>
      </c>
      <c r="K5" s="220"/>
      <c r="L5" s="258"/>
      <c r="M5" s="259">
        <f>IF(OR(M6="",O6=""),"",IF(M6&gt;O6,"○",IF(M6&lt;O6,"●",IF(M6=O6,"△",""))))</f>
      </c>
      <c r="N5" s="220"/>
      <c r="O5" s="258"/>
      <c r="P5" s="249">
        <f>COUNTIF(D5:O5,"○")</f>
        <v>1</v>
      </c>
      <c r="Q5" s="250">
        <f>COUNTIF(D5:O5,"●")</f>
        <v>1</v>
      </c>
      <c r="R5" s="251">
        <f>COUNTIF(D5:O5,"△")</f>
        <v>0</v>
      </c>
      <c r="S5" s="252">
        <f>(P5*3)+(R5*1)</f>
        <v>3</v>
      </c>
      <c r="T5" s="249">
        <f>SUM(D6,G6,J6,M6,)</f>
        <v>3</v>
      </c>
      <c r="U5" s="250">
        <f>SUM(F6,I6,L6,O6,)</f>
        <v>7</v>
      </c>
      <c r="V5" s="245">
        <f>T5-U5</f>
        <v>-4</v>
      </c>
      <c r="W5" s="246">
        <f>IF(COUNT(S5),RANK(S5,S$5:S$12),"")</f>
        <v>2</v>
      </c>
      <c r="Y5" s="262" t="s">
        <v>75</v>
      </c>
      <c r="Z5" s="257"/>
      <c r="AA5" s="220"/>
      <c r="AB5" s="258"/>
      <c r="AC5" s="259" t="str">
        <f>IF(OR(AC6="",AE6=""),"",IF(AC6&gt;AE6,"○",IF(AC6&lt;AE6,"●",IF(AC6=AE6,"△",""))))</f>
        <v>○</v>
      </c>
      <c r="AD5" s="220"/>
      <c r="AE5" s="258"/>
      <c r="AF5" s="259" t="str">
        <f>IF(OR(AF6="",AH6=""),"",IF(AF6&gt;AH6,"○",IF(AF6&lt;AH6,"●",IF(AF6=AH6,"△",""))))</f>
        <v>○</v>
      </c>
      <c r="AG5" s="220"/>
      <c r="AH5" s="258"/>
      <c r="AI5" s="249">
        <f>COUNTIF(Z5:AH5,"○")</f>
        <v>2</v>
      </c>
      <c r="AJ5" s="250">
        <f>COUNTIF(Z5:AH5,"●")</f>
        <v>0</v>
      </c>
      <c r="AK5" s="251">
        <f>COUNTIF(Z5:AH5,"△")</f>
        <v>0</v>
      </c>
      <c r="AL5" s="252">
        <f>(AI5*3)+(AK5*1)</f>
        <v>6</v>
      </c>
      <c r="AM5" s="249">
        <f>SUM(Z6,AC6,AF6,,)</f>
        <v>8</v>
      </c>
      <c r="AN5" s="250">
        <f>SUM(AB6,AE6,AH6,,)</f>
        <v>1</v>
      </c>
      <c r="AO5" s="245">
        <f>AM5-AN5</f>
        <v>7</v>
      </c>
      <c r="AP5" s="246">
        <f>IF(COUNT(AL5),RANK(AL5,AL$5:AL$12),"")</f>
        <v>1</v>
      </c>
    </row>
    <row r="6" spans="3:42" ht="15" customHeight="1">
      <c r="C6" s="247"/>
      <c r="D6" s="89"/>
      <c r="E6" s="9"/>
      <c r="F6" s="10"/>
      <c r="G6" s="11">
        <v>3</v>
      </c>
      <c r="H6" s="9" t="str">
        <f>IF(OR(G6="",I6=""),"","－")</f>
        <v>－</v>
      </c>
      <c r="I6" s="12">
        <v>0</v>
      </c>
      <c r="J6" s="13">
        <v>0</v>
      </c>
      <c r="K6" s="9" t="str">
        <f>IF(OR(J6="",L6=""),"","－")</f>
        <v>－</v>
      </c>
      <c r="L6" s="12">
        <v>7</v>
      </c>
      <c r="M6" s="11"/>
      <c r="N6" s="9">
        <f>IF(OR(M6="",O6=""),"","－")</f>
      </c>
      <c r="O6" s="12"/>
      <c r="P6" s="235"/>
      <c r="Q6" s="236"/>
      <c r="R6" s="248"/>
      <c r="S6" s="233"/>
      <c r="T6" s="232"/>
      <c r="U6" s="226"/>
      <c r="V6" s="237"/>
      <c r="W6" s="238">
        <f>IF(COUNT(U6),RANK(U6,U$3:U$12),"")</f>
      </c>
      <c r="Y6" s="263"/>
      <c r="Z6" s="89"/>
      <c r="AA6" s="9"/>
      <c r="AB6" s="10"/>
      <c r="AC6" s="11">
        <v>6</v>
      </c>
      <c r="AD6" s="9" t="str">
        <f>IF(OR(AC6="",AE6=""),"","－")</f>
        <v>－</v>
      </c>
      <c r="AE6" s="12">
        <v>0</v>
      </c>
      <c r="AF6" s="13">
        <v>2</v>
      </c>
      <c r="AG6" s="9" t="str">
        <f>IF(OR(AF6="",AH6=""),"","－")</f>
        <v>－</v>
      </c>
      <c r="AH6" s="12">
        <v>1</v>
      </c>
      <c r="AI6" s="235"/>
      <c r="AJ6" s="236"/>
      <c r="AK6" s="248"/>
      <c r="AL6" s="233"/>
      <c r="AM6" s="232"/>
      <c r="AN6" s="226"/>
      <c r="AO6" s="237"/>
      <c r="AP6" s="238">
        <f>IF(COUNT(AN6),RANK(AN6,AN$3:AN$12),"")</f>
      </c>
    </row>
    <row r="7" spans="3:42" ht="15" customHeight="1">
      <c r="C7" s="239" t="s">
        <v>71</v>
      </c>
      <c r="D7" s="241" t="str">
        <f>IF(G5="","",IF(G5="○","●",IF(G5="●","○",G5)))</f>
        <v>●</v>
      </c>
      <c r="E7" s="242"/>
      <c r="F7" s="243"/>
      <c r="G7" s="244"/>
      <c r="H7" s="242"/>
      <c r="I7" s="243"/>
      <c r="J7" s="244">
        <f>IF(OR(J8="",L8=""),"",IF(J8&gt;L8,"○",IF(J8&lt;L8,"●",IF(J8=L8,"△",""))))</f>
      </c>
      <c r="K7" s="242"/>
      <c r="L7" s="243"/>
      <c r="M7" s="244">
        <f>IF(OR(M8="",O8=""),"",IF(M8&gt;O8,"○",IF(M8&lt;O8,"●",IF(M8=O8,"△",""))))</f>
      </c>
      <c r="N7" s="242"/>
      <c r="O7" s="243"/>
      <c r="P7" s="234">
        <f>COUNTIF(D7:O7,"○")</f>
        <v>0</v>
      </c>
      <c r="Q7" s="227">
        <f>COUNTIF(D7:O7,"●")</f>
        <v>1</v>
      </c>
      <c r="R7" s="228">
        <f>COUNTIF(D7:O7,"△")</f>
        <v>0</v>
      </c>
      <c r="S7" s="230">
        <f>(P7*3)+(R7*1)</f>
        <v>0</v>
      </c>
      <c r="T7" s="265">
        <f>SUM(D8,G8,J8,M8,)</f>
        <v>0</v>
      </c>
      <c r="U7" s="266">
        <f>SUM(F8,I8,L8,O8,)</f>
        <v>3</v>
      </c>
      <c r="V7" s="222">
        <f>T7-U7</f>
        <v>-3</v>
      </c>
      <c r="W7" s="224">
        <f>IF(COUNT(S7),RANK(S7,S$5:S$12),"")</f>
        <v>3</v>
      </c>
      <c r="Y7" s="239" t="s">
        <v>47</v>
      </c>
      <c r="Z7" s="241" t="str">
        <f>IF(AC5="","",IF(AC5="○","●",IF(AC5="●","○",AC5)))</f>
        <v>●</v>
      </c>
      <c r="AA7" s="242"/>
      <c r="AB7" s="243"/>
      <c r="AC7" s="244"/>
      <c r="AD7" s="242"/>
      <c r="AE7" s="243"/>
      <c r="AF7" s="244">
        <f>IF(OR(AF8="",AH8=""),"",IF(AF8&gt;AH8,"○",IF(AF8&lt;AH8,"●",IF(AF8=AH8,"△",""))))</f>
      </c>
      <c r="AG7" s="242"/>
      <c r="AH7" s="243"/>
      <c r="AI7" s="234">
        <f>COUNTIF(Z7:AH7,"○")</f>
        <v>0</v>
      </c>
      <c r="AJ7" s="227">
        <f>COUNTIF(Z7:AH7,"●")</f>
        <v>1</v>
      </c>
      <c r="AK7" s="228">
        <f>COUNTIF(Z7:AH7,"△")</f>
        <v>0</v>
      </c>
      <c r="AL7" s="230">
        <f>(AI7*3)+(AK7*1)</f>
        <v>0</v>
      </c>
      <c r="AM7" s="234">
        <f>SUM(Z8,AC8,AF8,,)</f>
        <v>0</v>
      </c>
      <c r="AN7" s="227">
        <f>SUM(AB8,AE8,AH8,,)</f>
        <v>6</v>
      </c>
      <c r="AO7" s="222">
        <f>AM7-AN7</f>
        <v>-6</v>
      </c>
      <c r="AP7" s="224">
        <f>IF(COUNT(AL7),RANK(AL7,AL$5:AL$12),"")</f>
        <v>2</v>
      </c>
    </row>
    <row r="8" spans="3:42" ht="15" customHeight="1">
      <c r="C8" s="247"/>
      <c r="D8" s="90">
        <f>IF(I6="","",I6)</f>
        <v>0</v>
      </c>
      <c r="E8" s="15" t="str">
        <f>IF(H6="","",H6)</f>
        <v>－</v>
      </c>
      <c r="F8" s="16">
        <f>IF(G6="","",G6)</f>
        <v>3</v>
      </c>
      <c r="G8" s="14"/>
      <c r="H8" s="15"/>
      <c r="I8" s="16"/>
      <c r="J8" s="11"/>
      <c r="K8" s="9">
        <f>IF(OR(J8="",L8=""),"","－")</f>
      </c>
      <c r="L8" s="17"/>
      <c r="M8" s="11"/>
      <c r="N8" s="9">
        <f>IF(OR(M8="",O8=""),"","－")</f>
      </c>
      <c r="O8" s="12"/>
      <c r="P8" s="235"/>
      <c r="Q8" s="236"/>
      <c r="R8" s="248"/>
      <c r="S8" s="233"/>
      <c r="T8" s="265"/>
      <c r="U8" s="266"/>
      <c r="V8" s="237"/>
      <c r="W8" s="238">
        <f>IF(COUNT(U8),RANK(U8,U$3:U$12),"")</f>
      </c>
      <c r="Y8" s="247"/>
      <c r="Z8" s="90">
        <f>IF(AE6="","",AE6)</f>
        <v>0</v>
      </c>
      <c r="AA8" s="15" t="str">
        <f>IF(AD6="","",AD6)</f>
        <v>－</v>
      </c>
      <c r="AB8" s="16">
        <f>IF(AC6="","",AC6)</f>
        <v>6</v>
      </c>
      <c r="AC8" s="14"/>
      <c r="AD8" s="15"/>
      <c r="AE8" s="16"/>
      <c r="AF8" s="11"/>
      <c r="AG8" s="9">
        <f>IF(OR(AF8="",AH8=""),"","－")</f>
      </c>
      <c r="AH8" s="17"/>
      <c r="AI8" s="235"/>
      <c r="AJ8" s="236"/>
      <c r="AK8" s="248"/>
      <c r="AL8" s="233"/>
      <c r="AM8" s="235"/>
      <c r="AN8" s="236"/>
      <c r="AO8" s="237"/>
      <c r="AP8" s="238">
        <f>IF(COUNT(AN8),RANK(AN8,AN$3:AN$12),"")</f>
      </c>
    </row>
    <row r="9" spans="3:42" ht="15" customHeight="1">
      <c r="C9" s="239" t="s">
        <v>48</v>
      </c>
      <c r="D9" s="241" t="str">
        <f>IF(J5="","",IF(J5="○","●",IF(J5="●","○",J5)))</f>
        <v>○</v>
      </c>
      <c r="E9" s="242"/>
      <c r="F9" s="243"/>
      <c r="G9" s="244">
        <f>IF(J7="","",IF(J7="○","●",IF(J7="●","○",J7)))</f>
      </c>
      <c r="H9" s="242"/>
      <c r="I9" s="243"/>
      <c r="J9" s="244"/>
      <c r="K9" s="242"/>
      <c r="L9" s="243"/>
      <c r="M9" s="244" t="str">
        <f>IF(OR(M10="",O10=""),"",IF(M10&gt;O10,"○",IF(M10&lt;O10,"●",IF(M10=O10,"△",""))))</f>
        <v>○</v>
      </c>
      <c r="N9" s="242"/>
      <c r="O9" s="243"/>
      <c r="P9" s="234">
        <f>COUNTIF(D9:O9,"○")</f>
        <v>2</v>
      </c>
      <c r="Q9" s="227">
        <f>COUNTIF(D9:O9,"●")</f>
        <v>0</v>
      </c>
      <c r="R9" s="228">
        <f>COUNTIF(D9:O9,"△")</f>
        <v>0</v>
      </c>
      <c r="S9" s="230">
        <f>(P9*3)+(R9*1)</f>
        <v>6</v>
      </c>
      <c r="T9" s="265">
        <f>SUM(D10,G10,J10,M10,)</f>
        <v>12</v>
      </c>
      <c r="U9" s="266">
        <f>SUM(F10,I10,L10,O10,)</f>
        <v>0</v>
      </c>
      <c r="V9" s="222">
        <f>T9-U9</f>
        <v>12</v>
      </c>
      <c r="W9" s="224">
        <f>IF(COUNT(S9),RANK(S9,S$5:S$12),"")</f>
        <v>1</v>
      </c>
      <c r="Y9" s="239" t="s">
        <v>76</v>
      </c>
      <c r="Z9" s="241" t="str">
        <f>IF(AF5="","",IF(AF5="○","●",IF(AF5="●","○",AF5)))</f>
        <v>●</v>
      </c>
      <c r="AA9" s="242"/>
      <c r="AB9" s="243"/>
      <c r="AC9" s="244">
        <f>IF(AF7="","",IF(AF7="○","●",IF(AF7="●","○",AF7)))</f>
      </c>
      <c r="AD9" s="242"/>
      <c r="AE9" s="243"/>
      <c r="AF9" s="244"/>
      <c r="AG9" s="242"/>
      <c r="AH9" s="243"/>
      <c r="AI9" s="234">
        <f>COUNTIF(Z9:AH9,"○")</f>
        <v>0</v>
      </c>
      <c r="AJ9" s="227">
        <f>COUNTIF(Z9:AH9,"●")</f>
        <v>1</v>
      </c>
      <c r="AK9" s="228">
        <f>COUNTIF(Z9:AH9,"△")</f>
        <v>0</v>
      </c>
      <c r="AL9" s="230">
        <f>(AI9*3)+(AK9*1)</f>
        <v>0</v>
      </c>
      <c r="AM9" s="232">
        <f>SUM(Z10,AC10,AF10,,)</f>
        <v>1</v>
      </c>
      <c r="AN9" s="226">
        <f>SUM(AB10,AE10,AH10,,)</f>
        <v>2</v>
      </c>
      <c r="AO9" s="222">
        <f>AM9-AN9</f>
        <v>-1</v>
      </c>
      <c r="AP9" s="224">
        <f>IF(COUNT(AL9),RANK(AL9,AL$5:AL$12),"")</f>
        <v>2</v>
      </c>
    </row>
    <row r="10" spans="3:42" ht="15" customHeight="1" thickBot="1">
      <c r="C10" s="247"/>
      <c r="D10" s="90">
        <f>IF(L6="","",L6)</f>
        <v>7</v>
      </c>
      <c r="E10" s="15" t="str">
        <f>IF(K6="","",K6)</f>
        <v>－</v>
      </c>
      <c r="F10" s="16">
        <f>IF(J6="","",J6)</f>
        <v>0</v>
      </c>
      <c r="G10" s="14">
        <f>IF(L8="","",L8)</f>
      </c>
      <c r="H10" s="15">
        <f>IF(K8="","",K8)</f>
      </c>
      <c r="I10" s="16">
        <f>IF(J8="","",J8)</f>
      </c>
      <c r="J10" s="15"/>
      <c r="K10" s="15"/>
      <c r="L10" s="15"/>
      <c r="M10" s="11">
        <v>5</v>
      </c>
      <c r="N10" s="9" t="str">
        <f>IF(OR(M10="",O10=""),"","－")</f>
        <v>－</v>
      </c>
      <c r="O10" s="12">
        <v>0</v>
      </c>
      <c r="P10" s="235"/>
      <c r="Q10" s="236"/>
      <c r="R10" s="248"/>
      <c r="S10" s="233"/>
      <c r="T10" s="265"/>
      <c r="U10" s="266"/>
      <c r="V10" s="237"/>
      <c r="W10" s="238">
        <f>IF(COUNT(U10),RANK(U10,U$3:U$12),"")</f>
      </c>
      <c r="Y10" s="240"/>
      <c r="Z10" s="90">
        <f>IF(AH6="","",AH6)</f>
        <v>1</v>
      </c>
      <c r="AA10" s="15" t="str">
        <f>IF(AG6="","",AG6)</f>
        <v>－</v>
      </c>
      <c r="AB10" s="16">
        <f>IF(AF6="","",AF6)</f>
        <v>2</v>
      </c>
      <c r="AC10" s="14">
        <f>IF(AH8="","",AH8)</f>
      </c>
      <c r="AD10" s="15">
        <f>IF(AG8="","",AG8)</f>
      </c>
      <c r="AE10" s="16">
        <f>IF(AF8="","",AF8)</f>
      </c>
      <c r="AF10" s="15"/>
      <c r="AG10" s="15"/>
      <c r="AH10" s="15"/>
      <c r="AI10" s="232"/>
      <c r="AJ10" s="226"/>
      <c r="AK10" s="229"/>
      <c r="AL10" s="231"/>
      <c r="AM10" s="232"/>
      <c r="AN10" s="226"/>
      <c r="AO10" s="223"/>
      <c r="AP10" s="225">
        <f>IF(COUNT(AN10),RANK(AN10,AN$3:AN$12),"")</f>
      </c>
    </row>
    <row r="11" spans="3:42" ht="15" customHeight="1">
      <c r="C11" s="239" t="s">
        <v>74</v>
      </c>
      <c r="D11" s="241">
        <f>IF(M5="","",IF(M5="○","●",IF(M5="●","○",M5)))</f>
      </c>
      <c r="E11" s="242"/>
      <c r="F11" s="243"/>
      <c r="G11" s="244">
        <f>IF(M7="","",IF(M7="○","●",IF(M7="●","○",M7)))</f>
      </c>
      <c r="H11" s="242"/>
      <c r="I11" s="243"/>
      <c r="J11" s="244" t="str">
        <f>IF(M9="","",IF(M9="○","●",IF(M9="●","○",M9)))</f>
        <v>●</v>
      </c>
      <c r="K11" s="242"/>
      <c r="L11" s="243"/>
      <c r="M11" s="244"/>
      <c r="N11" s="242"/>
      <c r="O11" s="243"/>
      <c r="P11" s="234">
        <f>COUNTIF(D11:O11,"○")</f>
        <v>0</v>
      </c>
      <c r="Q11" s="227">
        <f>COUNTIF(D11:O11,"●")</f>
        <v>1</v>
      </c>
      <c r="R11" s="228">
        <f>COUNTIF(D11:O11,"△")</f>
        <v>0</v>
      </c>
      <c r="S11" s="230">
        <f>(P11*3)+(R11*1)</f>
        <v>0</v>
      </c>
      <c r="T11" s="265">
        <f>SUM(D12,G12,J12,M12,)</f>
        <v>0</v>
      </c>
      <c r="U11" s="266">
        <f>SUM(F12,I12,L12,O12,)</f>
        <v>5</v>
      </c>
      <c r="V11" s="222">
        <f>T11-U11</f>
        <v>-5</v>
      </c>
      <c r="W11" s="224">
        <f>IF(COUNT(S11),RANK(S11,S$5:S$12),"")</f>
        <v>3</v>
      </c>
      <c r="Y11" s="260"/>
      <c r="Z11" s="220"/>
      <c r="AA11" s="220"/>
      <c r="AB11" s="220"/>
      <c r="AC11" s="220"/>
      <c r="AD11" s="220"/>
      <c r="AE11" s="220"/>
      <c r="AF11" s="220"/>
      <c r="AG11" s="220"/>
      <c r="AH11" s="220"/>
      <c r="AI11" s="216"/>
      <c r="AJ11" s="216"/>
      <c r="AK11" s="216"/>
      <c r="AL11" s="216"/>
      <c r="AM11" s="216"/>
      <c r="AN11" s="216"/>
      <c r="AO11" s="218"/>
      <c r="AP11" s="220"/>
    </row>
    <row r="12" spans="3:42" ht="15" customHeight="1" thickBot="1">
      <c r="C12" s="247"/>
      <c r="D12" s="89">
        <f>IF(O6="","",O6)</f>
      </c>
      <c r="E12" s="9">
        <f>IF(N6="","",N6)</f>
      </c>
      <c r="F12" s="10">
        <f>IF(M6="","",M6)</f>
      </c>
      <c r="G12" s="8">
        <f>IF(O8="","",O8)</f>
      </c>
      <c r="H12" s="9">
        <f>IF(N8="","",N8)</f>
      </c>
      <c r="I12" s="10">
        <f>IF(M8="","",M8)</f>
      </c>
      <c r="J12" s="8">
        <f>IF(O10="","",O10)</f>
        <v>0</v>
      </c>
      <c r="K12" s="9" t="str">
        <f>IF(N10="","",N10)</f>
        <v>－</v>
      </c>
      <c r="L12" s="10">
        <f>IF(M10="","",M10)</f>
        <v>5</v>
      </c>
      <c r="M12" s="8"/>
      <c r="N12" s="9"/>
      <c r="O12" s="10"/>
      <c r="P12" s="235"/>
      <c r="Q12" s="236"/>
      <c r="R12" s="248"/>
      <c r="S12" s="267"/>
      <c r="T12" s="268"/>
      <c r="U12" s="269"/>
      <c r="V12" s="270"/>
      <c r="W12" s="238">
        <f>IF(COUNT(U12),RANK(U12,U$3:U$12),"")</f>
      </c>
      <c r="Y12" s="261"/>
      <c r="Z12" s="15"/>
      <c r="AA12" s="15"/>
      <c r="AB12" s="15"/>
      <c r="AC12" s="15"/>
      <c r="AD12" s="15"/>
      <c r="AE12" s="15"/>
      <c r="AF12" s="15"/>
      <c r="AG12" s="15"/>
      <c r="AH12" s="15"/>
      <c r="AI12" s="217"/>
      <c r="AJ12" s="217"/>
      <c r="AK12" s="217"/>
      <c r="AL12" s="217"/>
      <c r="AM12" s="217"/>
      <c r="AN12" s="217"/>
      <c r="AO12" s="219"/>
      <c r="AP12" s="221"/>
    </row>
  </sheetData>
  <sheetProtection/>
  <mergeCells count="108">
    <mergeCell ref="W11:W12"/>
    <mergeCell ref="U9:U10"/>
    <mergeCell ref="V9:V10"/>
    <mergeCell ref="W9:W10"/>
    <mergeCell ref="P11:P12"/>
    <mergeCell ref="Q11:Q12"/>
    <mergeCell ref="R11:R12"/>
    <mergeCell ref="S11:S12"/>
    <mergeCell ref="T11:T12"/>
    <mergeCell ref="U11:U12"/>
    <mergeCell ref="V11:V12"/>
    <mergeCell ref="T7:T8"/>
    <mergeCell ref="P5:P6"/>
    <mergeCell ref="U7:U8"/>
    <mergeCell ref="V7:V8"/>
    <mergeCell ref="W7:W8"/>
    <mergeCell ref="P9:P10"/>
    <mergeCell ref="Q9:Q10"/>
    <mergeCell ref="R9:R10"/>
    <mergeCell ref="S9:S10"/>
    <mergeCell ref="T9:T10"/>
    <mergeCell ref="T5:T6"/>
    <mergeCell ref="J7:L7"/>
    <mergeCell ref="U5:U6"/>
    <mergeCell ref="P2:T2"/>
    <mergeCell ref="V5:V6"/>
    <mergeCell ref="W5:W6"/>
    <mergeCell ref="P7:P8"/>
    <mergeCell ref="Q7:Q8"/>
    <mergeCell ref="R7:R8"/>
    <mergeCell ref="S7:S8"/>
    <mergeCell ref="M4:O4"/>
    <mergeCell ref="C11:C12"/>
    <mergeCell ref="D4:F4"/>
    <mergeCell ref="J5:L5"/>
    <mergeCell ref="D5:F5"/>
    <mergeCell ref="D7:F7"/>
    <mergeCell ref="J4:L4"/>
    <mergeCell ref="C7:C8"/>
    <mergeCell ref="G4:I4"/>
    <mergeCell ref="G5:I5"/>
    <mergeCell ref="G9:I9"/>
    <mergeCell ref="G11:I11"/>
    <mergeCell ref="Y5:Y6"/>
    <mergeCell ref="D11:F11"/>
    <mergeCell ref="C9:C10"/>
    <mergeCell ref="D9:F9"/>
    <mergeCell ref="J9:L9"/>
    <mergeCell ref="C5:C6"/>
    <mergeCell ref="S5:S6"/>
    <mergeCell ref="AF5:AH5"/>
    <mergeCell ref="J11:L11"/>
    <mergeCell ref="G7:I7"/>
    <mergeCell ref="M9:O9"/>
    <mergeCell ref="M11:O11"/>
    <mergeCell ref="M5:O5"/>
    <mergeCell ref="M7:O7"/>
    <mergeCell ref="Y11:Y12"/>
    <mergeCell ref="Q5:Q6"/>
    <mergeCell ref="R5:R6"/>
    <mergeCell ref="AJ5:AJ6"/>
    <mergeCell ref="AK5:AK6"/>
    <mergeCell ref="AL5:AL6"/>
    <mergeCell ref="AM5:AM6"/>
    <mergeCell ref="AN5:AN6"/>
    <mergeCell ref="Z4:AB4"/>
    <mergeCell ref="AC4:AE4"/>
    <mergeCell ref="AF4:AH4"/>
    <mergeCell ref="Z5:AB5"/>
    <mergeCell ref="AC5:AE5"/>
    <mergeCell ref="AO5:AO6"/>
    <mergeCell ref="AP5:AP6"/>
    <mergeCell ref="Y7:Y8"/>
    <mergeCell ref="Z7:AB7"/>
    <mergeCell ref="AC7:AE7"/>
    <mergeCell ref="AF7:AH7"/>
    <mergeCell ref="AI7:AI8"/>
    <mergeCell ref="AJ7:AJ8"/>
    <mergeCell ref="AK7:AK8"/>
    <mergeCell ref="AI5:AI6"/>
    <mergeCell ref="AL7:AL8"/>
    <mergeCell ref="AM7:AM8"/>
    <mergeCell ref="AN7:AN8"/>
    <mergeCell ref="AO7:AO8"/>
    <mergeCell ref="AP7:AP8"/>
    <mergeCell ref="Y9:Y10"/>
    <mergeCell ref="Z9:AB9"/>
    <mergeCell ref="AC9:AE9"/>
    <mergeCell ref="AF9:AH9"/>
    <mergeCell ref="AI9:AI10"/>
    <mergeCell ref="AJ9:AJ10"/>
    <mergeCell ref="AK9:AK10"/>
    <mergeCell ref="AL9:AL10"/>
    <mergeCell ref="AM9:AM10"/>
    <mergeCell ref="AM11:AM12"/>
    <mergeCell ref="Z11:AB11"/>
    <mergeCell ref="AC11:AE11"/>
    <mergeCell ref="AF11:AH11"/>
    <mergeCell ref="AI11:AI12"/>
    <mergeCell ref="AJ11:AJ12"/>
    <mergeCell ref="AL11:AL12"/>
    <mergeCell ref="AK11:AK12"/>
    <mergeCell ref="AN11:AN12"/>
    <mergeCell ref="AO11:AO12"/>
    <mergeCell ref="AP11:AP12"/>
    <mergeCell ref="AO9:AO10"/>
    <mergeCell ref="AP9:AP10"/>
    <mergeCell ref="AN9:AN10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m-gotoy</cp:lastModifiedBy>
  <cp:lastPrinted>2020-07-27T09:38:11Z</cp:lastPrinted>
  <dcterms:created xsi:type="dcterms:W3CDTF">1997-01-08T22:48:59Z</dcterms:created>
  <dcterms:modified xsi:type="dcterms:W3CDTF">2020-09-28T01:08:14Z</dcterms:modified>
  <cp:category/>
  <cp:version/>
  <cp:contentType/>
  <cp:contentStatus/>
</cp:coreProperties>
</file>