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"/>
    </mc:Choice>
  </mc:AlternateContent>
  <bookViews>
    <workbookView xWindow="0" yWindow="0" windowWidth="20490" windowHeight="7185"/>
  </bookViews>
  <sheets>
    <sheet name="星取表" sheetId="7" r:id="rId1"/>
    <sheet name="Sheet2" sheetId="5" r:id="rId2"/>
  </sheets>
  <definedNames>
    <definedName name="_xlnm.Print_Area" localSheetId="0">星取表!$A$1:$AJ$53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4" i="7" l="1"/>
  <c r="K52" i="7"/>
  <c r="I52" i="7"/>
  <c r="N52" i="7"/>
  <c r="L52" i="7"/>
  <c r="H52" i="7"/>
  <c r="F52" i="7"/>
  <c r="E52" i="7"/>
  <c r="C52" i="7"/>
  <c r="P46" i="7"/>
  <c r="P50" i="7"/>
  <c r="M52" i="7" s="1"/>
  <c r="P48" i="7"/>
  <c r="J52" i="7" s="1"/>
  <c r="O49" i="7"/>
  <c r="L51" i="7" s="1"/>
  <c r="O47" i="7"/>
  <c r="I51" i="7" s="1"/>
  <c r="O45" i="7"/>
  <c r="F51" i="7" s="1"/>
  <c r="O43" i="7"/>
  <c r="C51" i="7" s="1"/>
  <c r="O41" i="7"/>
  <c r="L41" i="7"/>
  <c r="K50" i="7"/>
  <c r="I50" i="7"/>
  <c r="H50" i="7"/>
  <c r="F50" i="7"/>
  <c r="E50" i="7"/>
  <c r="C50" i="7"/>
  <c r="M48" i="7"/>
  <c r="J50" i="7" s="1"/>
  <c r="H48" i="7"/>
  <c r="F48" i="7"/>
  <c r="E48" i="7"/>
  <c r="C48" i="7"/>
  <c r="L47" i="7"/>
  <c r="I49" i="7" s="1"/>
  <c r="M46" i="7"/>
  <c r="G50" i="7" s="1"/>
  <c r="J46" i="7"/>
  <c r="G48" i="7" s="1"/>
  <c r="E46" i="7"/>
  <c r="C46" i="7"/>
  <c r="L45" i="7"/>
  <c r="F49" i="7" s="1"/>
  <c r="I45" i="7"/>
  <c r="F47" i="7" s="1"/>
  <c r="M44" i="7"/>
  <c r="D50" i="7" s="1"/>
  <c r="J44" i="7"/>
  <c r="D48" i="7" s="1"/>
  <c r="G44" i="7"/>
  <c r="D46" i="7" s="1"/>
  <c r="L43" i="7"/>
  <c r="C49" i="7" s="1"/>
  <c r="I43" i="7"/>
  <c r="C47" i="7" s="1"/>
  <c r="F43" i="7"/>
  <c r="C45" i="7" s="1"/>
  <c r="I41" i="7"/>
  <c r="F41" i="7"/>
  <c r="C41" i="7"/>
  <c r="K28" i="7"/>
  <c r="I28" i="7"/>
  <c r="H28" i="7"/>
  <c r="F28" i="7"/>
  <c r="E28" i="7"/>
  <c r="C28" i="7"/>
  <c r="M26" i="7"/>
  <c r="J28" i="7" s="1"/>
  <c r="H26" i="7"/>
  <c r="F26" i="7"/>
  <c r="E26" i="7"/>
  <c r="C26" i="7"/>
  <c r="L25" i="7"/>
  <c r="I27" i="7" s="1"/>
  <c r="M24" i="7"/>
  <c r="G28" i="7" s="1"/>
  <c r="J24" i="7"/>
  <c r="G26" i="7" s="1"/>
  <c r="E24" i="7"/>
  <c r="T23" i="7" s="1"/>
  <c r="C24" i="7"/>
  <c r="S23" i="7" s="1"/>
  <c r="L23" i="7"/>
  <c r="F27" i="7" s="1"/>
  <c r="I23" i="7"/>
  <c r="F25" i="7" s="1"/>
  <c r="M22" i="7"/>
  <c r="D28" i="7" s="1"/>
  <c r="J22" i="7"/>
  <c r="D26" i="7" s="1"/>
  <c r="G22" i="7"/>
  <c r="D24" i="7" s="1"/>
  <c r="T21" i="7"/>
  <c r="S21" i="7"/>
  <c r="L21" i="7"/>
  <c r="C27" i="7" s="1"/>
  <c r="I21" i="7"/>
  <c r="F21" i="7"/>
  <c r="P21" i="7" s="1"/>
  <c r="L19" i="7"/>
  <c r="I19" i="7"/>
  <c r="F19" i="7"/>
  <c r="C19" i="7"/>
  <c r="G52" i="7" l="1"/>
  <c r="D52" i="7"/>
  <c r="V47" i="7"/>
  <c r="R47" i="7"/>
  <c r="V49" i="7"/>
  <c r="W49" i="7"/>
  <c r="W47" i="7"/>
  <c r="T49" i="7"/>
  <c r="S49" i="7"/>
  <c r="R49" i="7"/>
  <c r="Q21" i="7"/>
  <c r="T47" i="7"/>
  <c r="S47" i="7"/>
  <c r="T25" i="7"/>
  <c r="T27" i="7"/>
  <c r="S25" i="7"/>
  <c r="S27" i="7"/>
  <c r="U23" i="7"/>
  <c r="U21" i="7"/>
  <c r="C23" i="7"/>
  <c r="O27" i="7"/>
  <c r="Q27" i="7"/>
  <c r="P27" i="7"/>
  <c r="Q23" i="7"/>
  <c r="C25" i="7"/>
  <c r="O21" i="7"/>
  <c r="K17" i="7"/>
  <c r="I17" i="7"/>
  <c r="H17" i="7"/>
  <c r="F17" i="7"/>
  <c r="E17" i="7"/>
  <c r="C17" i="7"/>
  <c r="M15" i="7"/>
  <c r="J17" i="7" s="1"/>
  <c r="H15" i="7"/>
  <c r="F15" i="7"/>
  <c r="E15" i="7"/>
  <c r="C15" i="7"/>
  <c r="L14" i="7"/>
  <c r="I16" i="7" s="1"/>
  <c r="M13" i="7"/>
  <c r="G17" i="7" s="1"/>
  <c r="J13" i="7"/>
  <c r="G15" i="7" s="1"/>
  <c r="E13" i="7"/>
  <c r="T12" i="7" s="1"/>
  <c r="C13" i="7"/>
  <c r="S12" i="7" s="1"/>
  <c r="L12" i="7"/>
  <c r="F16" i="7" s="1"/>
  <c r="I12" i="7"/>
  <c r="F14" i="7" s="1"/>
  <c r="M11" i="7"/>
  <c r="D17" i="7" s="1"/>
  <c r="J11" i="7"/>
  <c r="D15" i="7" s="1"/>
  <c r="G11" i="7"/>
  <c r="D13" i="7" s="1"/>
  <c r="T10" i="7"/>
  <c r="S10" i="7"/>
  <c r="L10" i="7"/>
  <c r="C16" i="7" s="1"/>
  <c r="I10" i="7"/>
  <c r="C14" i="7" s="1"/>
  <c r="F10" i="7"/>
  <c r="C12" i="7" s="1"/>
  <c r="L8" i="7"/>
  <c r="I8" i="7"/>
  <c r="F8" i="7"/>
  <c r="C8" i="7"/>
  <c r="R21" i="7" l="1"/>
  <c r="X47" i="7"/>
  <c r="X49" i="7"/>
  <c r="U47" i="7"/>
  <c r="U27" i="7"/>
  <c r="U25" i="7"/>
  <c r="U49" i="7"/>
  <c r="O23" i="7"/>
  <c r="R23" i="7" s="1"/>
  <c r="P23" i="7"/>
  <c r="Q25" i="7"/>
  <c r="O25" i="7"/>
  <c r="P25" i="7"/>
  <c r="R27" i="7"/>
  <c r="U12" i="7"/>
  <c r="S14" i="7"/>
  <c r="S16" i="7"/>
  <c r="T14" i="7"/>
  <c r="T16" i="7"/>
  <c r="U10" i="7"/>
  <c r="O14" i="7"/>
  <c r="Q14" i="7"/>
  <c r="P14" i="7"/>
  <c r="P12" i="7"/>
  <c r="Q12" i="7"/>
  <c r="O12" i="7"/>
  <c r="P16" i="7"/>
  <c r="Q16" i="7"/>
  <c r="O16" i="7"/>
  <c r="P10" i="7"/>
  <c r="O10" i="7"/>
  <c r="Q10" i="7"/>
  <c r="I39" i="7"/>
  <c r="K39" i="7"/>
  <c r="U16" i="7" l="1"/>
  <c r="R25" i="7"/>
  <c r="U14" i="7"/>
  <c r="R10" i="7"/>
  <c r="R12" i="7"/>
  <c r="R14" i="7"/>
  <c r="R16" i="7"/>
  <c r="W43" i="7"/>
  <c r="V43" i="7"/>
  <c r="T32" i="7"/>
  <c r="S32" i="7"/>
  <c r="H39" i="7"/>
  <c r="F39" i="7"/>
  <c r="E39" i="7"/>
  <c r="C39" i="7"/>
  <c r="M37" i="7"/>
  <c r="J39" i="7" s="1"/>
  <c r="H37" i="7"/>
  <c r="F37" i="7"/>
  <c r="E37" i="7"/>
  <c r="C37" i="7"/>
  <c r="L36" i="7"/>
  <c r="I38" i="7" s="1"/>
  <c r="M35" i="7"/>
  <c r="G39" i="7" s="1"/>
  <c r="J35" i="7"/>
  <c r="G37" i="7" s="1"/>
  <c r="E35" i="7"/>
  <c r="T34" i="7" s="1"/>
  <c r="C35" i="7"/>
  <c r="S34" i="7" s="1"/>
  <c r="L34" i="7"/>
  <c r="F38" i="7" s="1"/>
  <c r="I34" i="7"/>
  <c r="F36" i="7" s="1"/>
  <c r="M33" i="7"/>
  <c r="D39" i="7" s="1"/>
  <c r="J33" i="7"/>
  <c r="D37" i="7" s="1"/>
  <c r="G33" i="7"/>
  <c r="D35" i="7" s="1"/>
  <c r="L32" i="7"/>
  <c r="C38" i="7" s="1"/>
  <c r="I32" i="7"/>
  <c r="C36" i="7" s="1"/>
  <c r="F32" i="7"/>
  <c r="C34" i="7" s="1"/>
  <c r="S36" i="7" l="1"/>
  <c r="S38" i="7"/>
  <c r="T36" i="7"/>
  <c r="T38" i="7"/>
  <c r="U32" i="7"/>
  <c r="X43" i="7"/>
  <c r="U34" i="7"/>
  <c r="U36" i="7" l="1"/>
  <c r="U38" i="7"/>
  <c r="W45" i="7"/>
  <c r="V45" i="7"/>
  <c r="V51" i="7" l="1"/>
  <c r="W51" i="7"/>
  <c r="X45" i="7"/>
  <c r="X51" i="7" l="1"/>
  <c r="L30" i="7"/>
  <c r="I30" i="7"/>
  <c r="F30" i="7"/>
  <c r="C30" i="7"/>
  <c r="Q36" i="7" l="1"/>
  <c r="O36" i="7"/>
  <c r="S51" i="7"/>
  <c r="R51" i="7"/>
  <c r="O38" i="7"/>
  <c r="Q32" i="7"/>
  <c r="O32" i="7"/>
  <c r="R43" i="7"/>
  <c r="T45" i="7"/>
  <c r="S45" i="7"/>
  <c r="R45" i="7"/>
  <c r="S43" i="7"/>
  <c r="T43" i="7"/>
  <c r="T51" i="7"/>
  <c r="Q38" i="7"/>
  <c r="P32" i="7"/>
  <c r="P36" i="7"/>
  <c r="P38" i="7"/>
  <c r="R36" i="7" l="1"/>
  <c r="U43" i="7"/>
  <c r="R32" i="7"/>
  <c r="R38" i="7"/>
  <c r="U51" i="7"/>
  <c r="U45" i="7"/>
  <c r="Q34" i="7"/>
  <c r="P34" i="7"/>
  <c r="O34" i="7"/>
  <c r="R34" i="7" l="1"/>
</calcChain>
</file>

<file path=xl/sharedStrings.xml><?xml version="1.0" encoding="utf-8"?>
<sst xmlns="http://schemas.openxmlformats.org/spreadsheetml/2006/main" count="80" uniqueCount="55">
  <si>
    <t>負</t>
  </si>
  <si>
    <t>勝点</t>
  </si>
  <si>
    <t>得点</t>
  </si>
  <si>
    <t>失点</t>
  </si>
  <si>
    <t>順位</t>
  </si>
  <si>
    <t>勝</t>
    <phoneticPr fontId="1"/>
  </si>
  <si>
    <t>分</t>
    <rPh sb="0" eb="1">
      <t>ワ</t>
    </rPh>
    <phoneticPr fontId="1"/>
  </si>
  <si>
    <t>得失差</t>
    <phoneticPr fontId="1"/>
  </si>
  <si>
    <t>虻田中</t>
    <rPh sb="0" eb="2">
      <t>アブタ</t>
    </rPh>
    <rPh sb="2" eb="3">
      <t>チュウ</t>
    </rPh>
    <phoneticPr fontId="1"/>
  </si>
  <si>
    <t>主　催</t>
    <rPh sb="0" eb="1">
      <t>シュ</t>
    </rPh>
    <rPh sb="2" eb="3">
      <t>モヨオ</t>
    </rPh>
    <phoneticPr fontId="1"/>
  </si>
  <si>
    <t>室蘭地区サッカー協会</t>
    <rPh sb="0" eb="2">
      <t>ムロラン</t>
    </rPh>
    <rPh sb="2" eb="4">
      <t>チク</t>
    </rPh>
    <rPh sb="8" eb="10">
      <t>キョウカイ</t>
    </rPh>
    <phoneticPr fontId="1"/>
  </si>
  <si>
    <t>主　管</t>
    <rPh sb="0" eb="1">
      <t>シュ</t>
    </rPh>
    <rPh sb="2" eb="3">
      <t>カン</t>
    </rPh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</si>
  <si>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</si>
  <si>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</si>
  <si>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東明中</t>
    <rPh sb="0" eb="2">
      <t>トウメイ</t>
    </rPh>
    <rPh sb="2" eb="3">
      <t>チュウ</t>
    </rPh>
    <phoneticPr fontId="1"/>
  </si>
  <si>
    <t>室蘭地区サッカー協会　第３種委員会</t>
    <rPh sb="0" eb="2">
      <t>ムロラン</t>
    </rPh>
    <rPh sb="2" eb="4">
      <t>チク</t>
    </rPh>
    <rPh sb="8" eb="10">
      <t>キョウカイ</t>
    </rPh>
    <rPh sb="11" eb="12">
      <t>ダイ</t>
    </rPh>
    <rPh sb="13" eb="14">
      <t>シュ</t>
    </rPh>
    <rPh sb="14" eb="17">
      <t>イインカイ</t>
    </rPh>
    <phoneticPr fontId="1"/>
  </si>
  <si>
    <t>勝</t>
  </si>
  <si>
    <t>分</t>
  </si>
  <si>
    <t>得失差</t>
  </si>
  <si>
    <t>室蘭SC</t>
    <rPh sb="0" eb="2">
      <t>ムロラン</t>
    </rPh>
    <phoneticPr fontId="1"/>
  </si>
  <si>
    <t>登別FC</t>
    <rPh sb="0" eb="2">
      <t>ノボリベツ</t>
    </rPh>
    <phoneticPr fontId="1"/>
  </si>
  <si>
    <t>全道フットサル選手権2020 Ｕ－14 の部 室蘭地区予選大会　決勝トーナメント</t>
    <rPh sb="32" eb="34">
      <t>ケッショウ</t>
    </rPh>
    <phoneticPr fontId="1"/>
  </si>
  <si>
    <t>２０20年1月１8日（土）１9日（日）</t>
    <rPh sb="4" eb="5">
      <t>ネン</t>
    </rPh>
    <rPh sb="6" eb="7">
      <t>ガツ</t>
    </rPh>
    <rPh sb="9" eb="10">
      <t>ニチ</t>
    </rPh>
    <rPh sb="11" eb="12">
      <t>ド</t>
    </rPh>
    <rPh sb="15" eb="16">
      <t>ニチ</t>
    </rPh>
    <rPh sb="17" eb="18">
      <t>ニチ</t>
    </rPh>
    <phoneticPr fontId="1"/>
  </si>
  <si>
    <t>東明中学校・翔陽中学校・室蘭西中学校</t>
    <rPh sb="0" eb="2">
      <t>トウメイ</t>
    </rPh>
    <rPh sb="2" eb="5">
      <t>チュウガッコウ</t>
    </rPh>
    <rPh sb="6" eb="7">
      <t>ショウ</t>
    </rPh>
    <rPh sb="7" eb="8">
      <t>ヨウ</t>
    </rPh>
    <rPh sb="8" eb="11">
      <t>チュウガッコウ</t>
    </rPh>
    <rPh sb="12" eb="15">
      <t>ムロランニシ</t>
    </rPh>
    <rPh sb="15" eb="18">
      <t>チュウガッコウ</t>
    </rPh>
    <phoneticPr fontId="1"/>
  </si>
  <si>
    <t>桜蘭Red</t>
    <rPh sb="0" eb="1">
      <t>サクラ</t>
    </rPh>
    <rPh sb="1" eb="2">
      <t>ラン</t>
    </rPh>
    <phoneticPr fontId="1"/>
  </si>
  <si>
    <t>Aブロック
東明中会場</t>
    <rPh sb="6" eb="8">
      <t>トウメイ</t>
    </rPh>
    <rPh sb="8" eb="9">
      <t>チュウ</t>
    </rPh>
    <rPh sb="9" eb="11">
      <t>カイジョウ</t>
    </rPh>
    <phoneticPr fontId="1"/>
  </si>
  <si>
    <t>Ｃブロック
翔陽中会場</t>
    <rPh sb="6" eb="7">
      <t>ショウ</t>
    </rPh>
    <rPh sb="7" eb="8">
      <t>ヨウ</t>
    </rPh>
    <rPh sb="8" eb="9">
      <t>チュウ</t>
    </rPh>
    <rPh sb="9" eb="11">
      <t>カイジョウ</t>
    </rPh>
    <phoneticPr fontId="1"/>
  </si>
  <si>
    <t>翔陽・星蘭中</t>
    <rPh sb="0" eb="1">
      <t>ショウ</t>
    </rPh>
    <rPh sb="1" eb="2">
      <t>ヨウ</t>
    </rPh>
    <rPh sb="3" eb="4">
      <t>ホシ</t>
    </rPh>
    <rPh sb="4" eb="5">
      <t>ラン</t>
    </rPh>
    <rPh sb="5" eb="6">
      <t>チュウ</t>
    </rPh>
    <phoneticPr fontId="1"/>
  </si>
  <si>
    <t>コンサ2nd</t>
    <phoneticPr fontId="1"/>
  </si>
  <si>
    <t>桜蘭White</t>
    <rPh sb="0" eb="1">
      <t>サクラ</t>
    </rPh>
    <rPh sb="1" eb="2">
      <t>ラン</t>
    </rPh>
    <phoneticPr fontId="1"/>
  </si>
  <si>
    <t>室蘭西中</t>
    <rPh sb="0" eb="2">
      <t>ムロラン</t>
    </rPh>
    <rPh sb="2" eb="3">
      <t>ニシ</t>
    </rPh>
    <rPh sb="3" eb="4">
      <t>チュウ</t>
    </rPh>
    <phoneticPr fontId="1"/>
  </si>
  <si>
    <t>北湘南</t>
    <rPh sb="0" eb="1">
      <t>キタ</t>
    </rPh>
    <rPh sb="1" eb="3">
      <t>ショウナン</t>
    </rPh>
    <phoneticPr fontId="1"/>
  </si>
  <si>
    <t>鷲別中</t>
    <rPh sb="0" eb="2">
      <t>ワシベツ</t>
    </rPh>
    <rPh sb="2" eb="3">
      <t>チュウ</t>
    </rPh>
    <phoneticPr fontId="1"/>
  </si>
  <si>
    <t>緑陽中1st</t>
    <rPh sb="0" eb="2">
      <t>リョクヨウ</t>
    </rPh>
    <rPh sb="2" eb="3">
      <t>チュウ</t>
    </rPh>
    <phoneticPr fontId="1"/>
  </si>
  <si>
    <t>緑陽中2nd</t>
    <rPh sb="0" eb="2">
      <t>リョクヨウ</t>
    </rPh>
    <rPh sb="2" eb="3">
      <t>チュウ</t>
    </rPh>
    <phoneticPr fontId="1"/>
  </si>
  <si>
    <t>全道フットサル選手権２０２０ Ｕ－１４の部 室蘭地区予選大会 予選リーグ</t>
    <rPh sb="31" eb="33">
      <t>ヨセン</t>
    </rPh>
    <phoneticPr fontId="1"/>
  </si>
  <si>
    <t>コンサ1st</t>
    <phoneticPr fontId="1"/>
  </si>
  <si>
    <t>伊達中1st</t>
    <rPh sb="0" eb="2">
      <t>ダテ</t>
    </rPh>
    <rPh sb="2" eb="3">
      <t>チュウ</t>
    </rPh>
    <phoneticPr fontId="1"/>
  </si>
  <si>
    <t>伊達中2nd</t>
    <rPh sb="0" eb="2">
      <t>ダテ</t>
    </rPh>
    <rPh sb="2" eb="3">
      <t>チュウ</t>
    </rPh>
    <phoneticPr fontId="1"/>
  </si>
  <si>
    <t>伊達中1st</t>
    <rPh sb="0" eb="2">
      <t>ダテ</t>
    </rPh>
    <rPh sb="2" eb="3">
      <t>チュウ</t>
    </rPh>
    <phoneticPr fontId="1"/>
  </si>
  <si>
    <t>室蘭SC</t>
    <rPh sb="0" eb="2">
      <t>ムロラン</t>
    </rPh>
    <phoneticPr fontId="1"/>
  </si>
  <si>
    <t>桜蘭Red</t>
    <rPh sb="0" eb="1">
      <t>サクラ</t>
    </rPh>
    <rPh sb="1" eb="2">
      <t>ラン</t>
    </rPh>
    <phoneticPr fontId="1"/>
  </si>
  <si>
    <t>緑陽1st</t>
    <rPh sb="0" eb="2">
      <t>リョクヨウ</t>
    </rPh>
    <phoneticPr fontId="1"/>
  </si>
  <si>
    <t>コンサ2nd</t>
  </si>
  <si>
    <t>優勝</t>
    <rPh sb="0" eb="2">
      <t>ユウショウ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</si>
  <si>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</si>
  <si>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</si>
  <si>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コンサ1st</t>
  </si>
  <si>
    <t>Ｃブロック
西中会場</t>
    <rPh sb="6" eb="7">
      <t>ニシ</t>
    </rPh>
    <phoneticPr fontId="1"/>
  </si>
  <si>
    <t>明日中</t>
    <rPh sb="0" eb="2">
      <t>アシタ</t>
    </rPh>
    <rPh sb="2" eb="3">
      <t>チュウ</t>
    </rPh>
    <phoneticPr fontId="1"/>
  </si>
  <si>
    <t>伊達中学校1st</t>
    <rPh sb="0" eb="2">
      <t>ダテ</t>
    </rPh>
    <rPh sb="2" eb="5">
      <t>チュウガッコウ</t>
    </rPh>
    <phoneticPr fontId="1"/>
  </si>
  <si>
    <t>コンサドーレ室蘭2nd</t>
    <rPh sb="6" eb="8">
      <t>ムロラン</t>
    </rPh>
    <phoneticPr fontId="1"/>
  </si>
  <si>
    <t>コンサドーレ室蘭1st</t>
    <rPh sb="6" eb="8">
      <t>ムロラン</t>
    </rPh>
    <phoneticPr fontId="1"/>
  </si>
  <si>
    <t>コンサドーレ室蘭1st</t>
    <rPh sb="6" eb="7">
      <t>ムロ</t>
    </rPh>
    <rPh sb="7" eb="8">
      <t>ラン</t>
    </rPh>
    <phoneticPr fontId="1"/>
  </si>
  <si>
    <t>室蘭SC</t>
    <rPh sb="0" eb="1">
      <t>ムロ</t>
    </rPh>
    <rPh sb="1" eb="2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</si>
</sst>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AR P丸ゴシック体M"/>
      <family val="3"/>
      <charset val="128"/>
    </font>
    <font>
      <sz val="9"/>
      <name val="AR P丸ゴシック体M"/>
      <family val="3"/>
      <charset val="128"/>
    </font>
    <font>
      <sz val="11"/>
      <name val="HG丸ｺﾞｼｯｸM-PRO"/>
      <family val="3"/>
      <charset val="128"/>
    </font>
    <font>
      <b/>
      <sz val="22"/>
      <name val="ＭＳ Ｐゴシック"/>
      <family val="3"/>
      <charset val="128"/>
    </font>
    <font>
      <b/>
      <i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AR P丸ゴシック体M"/>
      <family val="3"/>
      <charset val="128"/>
    </font>
    <font>
      <sz val="14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20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3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Fill="1" applyBorder="1" applyAlignment="1"/>
    <xf numFmtId="0" fontId="9" fillId="0" borderId="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/>
    <xf numFmtId="0" fontId="11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/>
    <xf numFmtId="0" fontId="3" fillId="0" borderId="3" xfId="0" applyFont="1" applyBorder="1"/>
    <xf numFmtId="0" fontId="9" fillId="0" borderId="47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Font="1" applyBorder="1"/>
    <xf numFmtId="0" fontId="6" fillId="0" borderId="5" xfId="0" applyFont="1" applyBorder="1" applyAlignment="1">
      <alignment horizontal="left"/>
    </xf>
    <xf numFmtId="0" fontId="6" fillId="0" borderId="5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0" borderId="51" xfId="0" applyFont="1" applyBorder="1"/>
    <xf numFmtId="0" fontId="6" fillId="0" borderId="0" xfId="0" applyFont="1" applyAlignment="1">
      <alignment horizontal="left"/>
    </xf>
    <xf numFmtId="0" fontId="6" fillId="0" borderId="50" xfId="0" applyFont="1" applyBorder="1" applyAlignment="1">
      <alignment vertical="center"/>
    </xf>
    <xf numFmtId="0" fontId="0" fillId="0" borderId="0" xfId="0" applyFont="1" applyBorder="1"/>
    <xf numFmtId="0" fontId="6" fillId="0" borderId="50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0" fillId="0" borderId="52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6" fillId="0" borderId="50" xfId="0" applyFont="1" applyBorder="1" applyAlignment="1">
      <alignment horizontal="center"/>
    </xf>
    <xf numFmtId="0" fontId="2" fillId="0" borderId="0" xfId="0" applyFont="1" applyFill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 textRotation="255"/>
    </xf>
    <xf numFmtId="0" fontId="3" fillId="0" borderId="29" xfId="0" applyNumberFormat="1" applyFont="1" applyFill="1" applyBorder="1" applyAlignment="1">
      <alignment horizontal="center" vertical="center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3" fillId="0" borderId="3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2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255" shrinkToFit="1"/>
    </xf>
    <xf numFmtId="0" fontId="3" fillId="0" borderId="17" xfId="0" applyFont="1" applyFill="1" applyBorder="1" applyAlignment="1">
      <alignment horizontal="center" vertical="center" textRotation="255" shrinkToFit="1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28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3" fillId="0" borderId="29" xfId="0" applyNumberFormat="1" applyFont="1" applyFill="1" applyBorder="1" applyAlignment="1">
      <alignment horizontal="center" vertical="center" wrapText="1"/>
    </xf>
    <xf numFmtId="0" fontId="13" fillId="0" borderId="30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52" xfId="0" applyFont="1" applyBorder="1"/>
    <xf numFmtId="0" fontId="3" fillId="0" borderId="50" xfId="0" applyFont="1" applyBorder="1"/>
    <xf numFmtId="0" fontId="0" fillId="0" borderId="50" xfId="0" applyFont="1" applyBorder="1"/>
    <xf numFmtId="0" fontId="6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9525</xdr:rowOff>
    </xdr:from>
    <xdr:to>
      <xdr:col>14</xdr:col>
      <xdr:colOff>-1</xdr:colOff>
      <xdr:row>17</xdr:row>
      <xdr:rowOff>-1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152525" y="2785382"/>
          <a:ext cx="3092903" cy="19499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31</xdr:row>
      <xdr:rowOff>9525</xdr:rowOff>
    </xdr:from>
    <xdr:to>
      <xdr:col>14</xdr:col>
      <xdr:colOff>0</xdr:colOff>
      <xdr:row>39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162050" y="6657975"/>
          <a:ext cx="3095625" cy="1514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869496</xdr:colOff>
      <xdr:row>19</xdr:row>
      <xdr:rowOff>249011</xdr:rowOff>
    </xdr:from>
    <xdr:to>
      <xdr:col>13</xdr:col>
      <xdr:colOff>206827</xdr:colOff>
      <xdr:row>27</xdr:row>
      <xdr:rowOff>239484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202D1C6-6FB1-4BB9-9A94-AB57D171AC95}"/>
            </a:ext>
          </a:extLst>
        </xdr:cNvPr>
        <xdr:cNvSpPr>
          <a:spLocks noChangeShapeType="1"/>
        </xdr:cNvSpPr>
      </xdr:nvSpPr>
      <xdr:spPr bwMode="auto">
        <a:xfrm>
          <a:off x="1032782" y="5572125"/>
          <a:ext cx="2733674" cy="19934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-1</xdr:colOff>
      <xdr:row>42</xdr:row>
      <xdr:rowOff>0</xdr:rowOff>
    </xdr:from>
    <xdr:to>
      <xdr:col>16</xdr:col>
      <xdr:colOff>239484</xdr:colOff>
      <xdr:row>51</xdr:row>
      <xdr:rowOff>228600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BCDAFEF9-B310-4A0E-AF83-B506DE410121}"/>
            </a:ext>
          </a:extLst>
        </xdr:cNvPr>
        <xdr:cNvSpPr>
          <a:spLocks noChangeShapeType="1"/>
        </xdr:cNvSpPr>
      </xdr:nvSpPr>
      <xdr:spPr bwMode="auto">
        <a:xfrm>
          <a:off x="1045028" y="11081657"/>
          <a:ext cx="3897085" cy="24819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163287</xdr:colOff>
      <xdr:row>9</xdr:row>
      <xdr:rowOff>152401</xdr:rowOff>
    </xdr:from>
    <xdr:to>
      <xdr:col>28</xdr:col>
      <xdr:colOff>707573</xdr:colOff>
      <xdr:row>12</xdr:row>
      <xdr:rowOff>141514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D9077CE-C524-4D76-A1F2-CC6EBAE7F21B}"/>
            </a:ext>
          </a:extLst>
        </xdr:cNvPr>
        <xdr:cNvSpPr/>
      </xdr:nvSpPr>
      <xdr:spPr>
        <a:xfrm>
          <a:off x="11081658" y="2242458"/>
          <a:ext cx="544286" cy="67491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1-1</a:t>
          </a:r>
        </a:p>
        <a:p>
          <a:pPr algn="l"/>
          <a:r>
            <a:rPr kumimoji="1" lang="en-US" altLang="ja-JP" sz="1600"/>
            <a:t>2-0</a:t>
          </a:r>
          <a:endParaRPr kumimoji="1" lang="ja-JP" altLang="en-US" sz="1600"/>
        </a:p>
      </xdr:txBody>
    </xdr:sp>
    <xdr:clientData/>
  </xdr:twoCellAnchor>
  <xdr:twoCellAnchor>
    <xdr:from>
      <xdr:col>28</xdr:col>
      <xdr:colOff>174172</xdr:colOff>
      <xdr:row>17</xdr:row>
      <xdr:rowOff>108857</xdr:rowOff>
    </xdr:from>
    <xdr:to>
      <xdr:col>28</xdr:col>
      <xdr:colOff>718458</xdr:colOff>
      <xdr:row>20</xdr:row>
      <xdr:rowOff>97970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B34E773E-6218-4FD5-BBEF-F9E612403CD1}"/>
            </a:ext>
          </a:extLst>
        </xdr:cNvPr>
        <xdr:cNvSpPr/>
      </xdr:nvSpPr>
      <xdr:spPr>
        <a:xfrm>
          <a:off x="11092543" y="4027714"/>
          <a:ext cx="544286" cy="67491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0-1</a:t>
          </a:r>
        </a:p>
        <a:p>
          <a:pPr algn="l"/>
          <a:r>
            <a:rPr kumimoji="1" lang="en-US" altLang="ja-JP" sz="1600"/>
            <a:t>1-1</a:t>
          </a:r>
          <a:endParaRPr kumimoji="1" lang="ja-JP" altLang="en-US" sz="1600"/>
        </a:p>
      </xdr:txBody>
    </xdr:sp>
    <xdr:clientData/>
  </xdr:twoCellAnchor>
  <xdr:twoCellAnchor>
    <xdr:from>
      <xdr:col>28</xdr:col>
      <xdr:colOff>250371</xdr:colOff>
      <xdr:row>25</xdr:row>
      <xdr:rowOff>32656</xdr:rowOff>
    </xdr:from>
    <xdr:to>
      <xdr:col>28</xdr:col>
      <xdr:colOff>718458</xdr:colOff>
      <xdr:row>28</xdr:row>
      <xdr:rowOff>206827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23F09179-12CA-4D80-B376-0EAA84991EF9}"/>
            </a:ext>
          </a:extLst>
        </xdr:cNvPr>
        <xdr:cNvSpPr/>
      </xdr:nvSpPr>
      <xdr:spPr>
        <a:xfrm>
          <a:off x="11168742" y="5780313"/>
          <a:ext cx="468087" cy="85997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2-1</a:t>
          </a:r>
        </a:p>
        <a:p>
          <a:pPr algn="l"/>
          <a:r>
            <a:rPr kumimoji="1" lang="en-US" altLang="ja-JP" sz="1100"/>
            <a:t>1-2</a:t>
          </a:r>
        </a:p>
        <a:p>
          <a:pPr algn="l"/>
          <a:r>
            <a:rPr kumimoji="1" lang="en-US" altLang="ja-JP" sz="1100"/>
            <a:t>PK</a:t>
          </a:r>
        </a:p>
        <a:p>
          <a:pPr algn="l"/>
          <a:r>
            <a:rPr kumimoji="1" lang="en-US" altLang="ja-JP" sz="1100"/>
            <a:t>3-1</a:t>
          </a:r>
          <a:endParaRPr kumimoji="1" lang="ja-JP" altLang="en-US" sz="1400"/>
        </a:p>
      </xdr:txBody>
    </xdr:sp>
    <xdr:clientData/>
  </xdr:twoCellAnchor>
  <xdr:twoCellAnchor>
    <xdr:from>
      <xdr:col>28</xdr:col>
      <xdr:colOff>217715</xdr:colOff>
      <xdr:row>33</xdr:row>
      <xdr:rowOff>97971</xdr:rowOff>
    </xdr:from>
    <xdr:to>
      <xdr:col>28</xdr:col>
      <xdr:colOff>762001</xdr:colOff>
      <xdr:row>36</xdr:row>
      <xdr:rowOff>108857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1C324925-386E-489D-9450-EF21BB6CF978}"/>
            </a:ext>
          </a:extLst>
        </xdr:cNvPr>
        <xdr:cNvSpPr/>
      </xdr:nvSpPr>
      <xdr:spPr>
        <a:xfrm>
          <a:off x="11136086" y="7674428"/>
          <a:ext cx="544286" cy="69668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8-0</a:t>
          </a:r>
        </a:p>
        <a:p>
          <a:pPr algn="l"/>
          <a:r>
            <a:rPr kumimoji="1" lang="en-US" altLang="ja-JP" sz="1600"/>
            <a:t>3-1</a:t>
          </a:r>
          <a:endParaRPr kumimoji="1" lang="ja-JP" altLang="en-US" sz="1600"/>
        </a:p>
      </xdr:txBody>
    </xdr:sp>
    <xdr:clientData/>
  </xdr:twoCellAnchor>
  <xdr:twoCellAnchor>
    <xdr:from>
      <xdr:col>29</xdr:col>
      <xdr:colOff>217714</xdr:colOff>
      <xdr:row>13</xdr:row>
      <xdr:rowOff>141514</xdr:rowOff>
    </xdr:from>
    <xdr:to>
      <xdr:col>29</xdr:col>
      <xdr:colOff>762000</xdr:colOff>
      <xdr:row>16</xdr:row>
      <xdr:rowOff>130627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FF86AC1B-1996-41A9-B5E4-DB9BAECB3A01}"/>
            </a:ext>
          </a:extLst>
        </xdr:cNvPr>
        <xdr:cNvSpPr/>
      </xdr:nvSpPr>
      <xdr:spPr>
        <a:xfrm>
          <a:off x="12006943" y="3145971"/>
          <a:ext cx="544286" cy="67491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4-0</a:t>
          </a:r>
        </a:p>
        <a:p>
          <a:pPr algn="l"/>
          <a:r>
            <a:rPr kumimoji="1" lang="en-US" altLang="ja-JP" sz="1600"/>
            <a:t>0-1</a:t>
          </a:r>
          <a:endParaRPr kumimoji="1" lang="ja-JP" altLang="en-US" sz="1600"/>
        </a:p>
      </xdr:txBody>
    </xdr:sp>
    <xdr:clientData/>
  </xdr:twoCellAnchor>
  <xdr:twoCellAnchor>
    <xdr:from>
      <xdr:col>29</xdr:col>
      <xdr:colOff>206828</xdr:colOff>
      <xdr:row>29</xdr:row>
      <xdr:rowOff>119743</xdr:rowOff>
    </xdr:from>
    <xdr:to>
      <xdr:col>29</xdr:col>
      <xdr:colOff>751114</xdr:colOff>
      <xdr:row>32</xdr:row>
      <xdr:rowOff>108856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41962256-2D66-4020-A705-59D581A03344}"/>
            </a:ext>
          </a:extLst>
        </xdr:cNvPr>
        <xdr:cNvSpPr/>
      </xdr:nvSpPr>
      <xdr:spPr>
        <a:xfrm>
          <a:off x="11996057" y="6781800"/>
          <a:ext cx="544286" cy="67491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0-2</a:t>
          </a:r>
        </a:p>
        <a:p>
          <a:pPr algn="l"/>
          <a:r>
            <a:rPr kumimoji="1" lang="en-US" altLang="ja-JP" sz="1600"/>
            <a:t>1-2</a:t>
          </a:r>
          <a:endParaRPr kumimoji="1" lang="ja-JP" altLang="en-US" sz="1600"/>
        </a:p>
      </xdr:txBody>
    </xdr:sp>
    <xdr:clientData/>
  </xdr:twoCellAnchor>
  <xdr:twoCellAnchor>
    <xdr:from>
      <xdr:col>30</xdr:col>
      <xdr:colOff>195943</xdr:colOff>
      <xdr:row>19</xdr:row>
      <xdr:rowOff>217713</xdr:rowOff>
    </xdr:from>
    <xdr:to>
      <xdr:col>30</xdr:col>
      <xdr:colOff>740229</xdr:colOff>
      <xdr:row>26</xdr:row>
      <xdr:rowOff>54428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3D264C09-1000-4F20-B80B-FF133B11F27F}"/>
            </a:ext>
          </a:extLst>
        </xdr:cNvPr>
        <xdr:cNvSpPr/>
      </xdr:nvSpPr>
      <xdr:spPr>
        <a:xfrm>
          <a:off x="12856029" y="4593770"/>
          <a:ext cx="544286" cy="14369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2-0</a:t>
          </a:r>
        </a:p>
        <a:p>
          <a:pPr algn="l"/>
          <a:r>
            <a:rPr kumimoji="1" lang="en-US" altLang="ja-JP" sz="1600"/>
            <a:t>1-3</a:t>
          </a:r>
        </a:p>
        <a:p>
          <a:pPr algn="l"/>
          <a:r>
            <a:rPr kumimoji="1" lang="ja-JP" altLang="en-US" sz="1200"/>
            <a:t>延長</a:t>
          </a:r>
          <a:endParaRPr kumimoji="1" lang="en-US" altLang="ja-JP" sz="1200"/>
        </a:p>
        <a:p>
          <a:pPr algn="l"/>
          <a:r>
            <a:rPr kumimoji="1" lang="en-US" altLang="ja-JP" sz="1600"/>
            <a:t>0-2</a:t>
          </a:r>
        </a:p>
        <a:p>
          <a:pPr algn="l"/>
          <a:r>
            <a:rPr kumimoji="1" lang="en-US" altLang="ja-JP" sz="1600"/>
            <a:t>0-2</a:t>
          </a:r>
        </a:p>
        <a:p>
          <a:pPr algn="l"/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B1:AM55"/>
  <sheetViews>
    <sheetView tabSelected="1" view="pageBreakPreview" topLeftCell="A10" zoomScale="80" zoomScaleNormal="80" zoomScaleSheetLayoutView="80" workbookViewId="0">
      <selection activeCell="AE36" sqref="AE36"/>
    </sheetView>
  </sheetViews>
  <sheetFormatPr defaultColWidth="9" defaultRowHeight="13.5"/>
  <cols>
    <col min="1" max="1" width="2.375" style="1" customWidth="1"/>
    <col min="2" max="2" width="12.75" style="1" customWidth="1"/>
    <col min="3" max="25" width="4.75" style="1" customWidth="1"/>
    <col min="26" max="26" width="9" style="1"/>
    <col min="27" max="33" width="12.625" style="1" customWidth="1"/>
    <col min="34" max="16384" width="9" style="1"/>
  </cols>
  <sheetData>
    <row r="1" spans="2:39" ht="33" customHeight="1">
      <c r="B1" s="86" t="s">
        <v>35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Z1" s="179" t="s">
        <v>21</v>
      </c>
      <c r="AA1" s="179"/>
      <c r="AB1" s="179"/>
      <c r="AC1" s="179"/>
      <c r="AD1" s="179"/>
      <c r="AE1" s="179"/>
      <c r="AF1" s="179"/>
      <c r="AG1" s="179"/>
      <c r="AH1" s="179"/>
      <c r="AI1" s="179"/>
      <c r="AJ1" s="41"/>
      <c r="AK1" s="41"/>
      <c r="AL1" s="41"/>
      <c r="AM1" s="41"/>
    </row>
    <row r="2" spans="2:39" ht="8.4499999999999993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2:39" ht="20.100000000000001" customHeight="1">
      <c r="B3" s="13">
        <v>1</v>
      </c>
      <c r="C3" s="14" t="s">
        <v>9</v>
      </c>
      <c r="D3"/>
      <c r="E3" s="14" t="s">
        <v>10</v>
      </c>
      <c r="F3" s="15"/>
      <c r="G3" s="15"/>
      <c r="H3" s="15"/>
      <c r="I3" s="15"/>
      <c r="J3" s="15"/>
      <c r="K3" s="1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Z3" s="27"/>
      <c r="AA3" s="28"/>
      <c r="AB3" s="27"/>
      <c r="AC3" s="27"/>
      <c r="AD3" s="27"/>
      <c r="AE3" s="27"/>
      <c r="AF3" s="29"/>
      <c r="AG3"/>
      <c r="AH3"/>
      <c r="AI3"/>
      <c r="AJ3"/>
      <c r="AK3"/>
      <c r="AL3" s="30"/>
      <c r="AM3" s="30"/>
    </row>
    <row r="4" spans="2:39" ht="20.100000000000001" customHeight="1">
      <c r="B4" s="13">
        <v>2</v>
      </c>
      <c r="C4" s="14" t="s">
        <v>12</v>
      </c>
      <c r="D4"/>
      <c r="E4" s="14" t="s">
        <v>22</v>
      </c>
      <c r="F4" s="15"/>
      <c r="G4" s="15"/>
      <c r="H4" s="15"/>
      <c r="I4" s="15"/>
      <c r="J4" s="15"/>
      <c r="K4" s="1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Z4" s="27"/>
      <c r="AA4" s="28"/>
      <c r="AB4" s="27"/>
      <c r="AC4" s="27"/>
      <c r="AD4" s="27"/>
      <c r="AE4" s="27"/>
      <c r="AF4" s="29"/>
      <c r="AG4"/>
      <c r="AH4"/>
      <c r="AI4"/>
      <c r="AJ4"/>
      <c r="AK4"/>
      <c r="AL4"/>
      <c r="AM4"/>
    </row>
    <row r="5" spans="2:39" ht="20.100000000000001" customHeight="1">
      <c r="B5" s="13">
        <v>3</v>
      </c>
      <c r="C5" s="14" t="s">
        <v>13</v>
      </c>
      <c r="D5"/>
      <c r="E5" s="16" t="s">
        <v>23</v>
      </c>
      <c r="F5" s="15"/>
      <c r="G5" s="15"/>
      <c r="H5" s="15"/>
      <c r="I5" s="15"/>
      <c r="J5" s="15"/>
      <c r="K5" s="15"/>
      <c r="L5" s="10"/>
      <c r="O5" s="10"/>
      <c r="P5" s="10"/>
      <c r="Q5" s="10"/>
      <c r="R5" s="10"/>
      <c r="S5" s="10"/>
      <c r="T5" s="10"/>
      <c r="U5" s="10"/>
      <c r="V5" s="10"/>
      <c r="Z5" s="27"/>
      <c r="AK5" s="37"/>
      <c r="AL5"/>
      <c r="AM5"/>
    </row>
    <row r="6" spans="2:39" ht="20.100000000000001" customHeight="1">
      <c r="B6" s="13">
        <v>4</v>
      </c>
      <c r="C6" s="14" t="s">
        <v>11</v>
      </c>
      <c r="D6"/>
      <c r="E6" s="14" t="s">
        <v>15</v>
      </c>
      <c r="F6" s="15"/>
      <c r="G6" s="15"/>
      <c r="H6" s="15"/>
      <c r="I6" s="15"/>
      <c r="J6" s="15"/>
      <c r="K6" s="1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Z6" s="27"/>
      <c r="AK6" s="38"/>
      <c r="AL6" s="38"/>
      <c r="AM6" s="38"/>
    </row>
    <row r="7" spans="2:39" ht="7.9" customHeight="1" thickBo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Z7" s="27"/>
      <c r="AK7" s="33"/>
      <c r="AL7" s="33"/>
      <c r="AM7" s="33"/>
    </row>
    <row r="8" spans="2:39" ht="18" customHeight="1">
      <c r="B8" s="144" t="s">
        <v>25</v>
      </c>
      <c r="C8" s="146" t="str">
        <f>IF(B10="","",B10)</f>
        <v>室蘭SC</v>
      </c>
      <c r="D8" s="147"/>
      <c r="E8" s="148"/>
      <c r="F8" s="117" t="str">
        <f>IF(B12="","",B12)</f>
        <v>桜蘭Red</v>
      </c>
      <c r="G8" s="118"/>
      <c r="H8" s="123"/>
      <c r="I8" s="117" t="str">
        <f>IF(B14="","",B14)</f>
        <v>登別FC</v>
      </c>
      <c r="J8" s="118"/>
      <c r="K8" s="123"/>
      <c r="L8" s="117" t="str">
        <f>IF(B16="","",B16)</f>
        <v>虻田中</v>
      </c>
      <c r="M8" s="118"/>
      <c r="N8" s="119"/>
      <c r="O8" s="135" t="s">
        <v>16</v>
      </c>
      <c r="P8" s="134" t="s">
        <v>0</v>
      </c>
      <c r="Q8" s="132" t="s">
        <v>17</v>
      </c>
      <c r="R8" s="130" t="s">
        <v>1</v>
      </c>
      <c r="S8" s="140" t="s">
        <v>2</v>
      </c>
      <c r="T8" s="138" t="s">
        <v>3</v>
      </c>
      <c r="U8" s="136" t="s">
        <v>18</v>
      </c>
      <c r="V8" s="130" t="s">
        <v>4</v>
      </c>
      <c r="Z8" s="27"/>
      <c r="AA8" s="176" t="s">
        <v>40</v>
      </c>
      <c r="AB8" s="176"/>
      <c r="AC8" s="31"/>
      <c r="AD8" s="31"/>
      <c r="AE8" s="31"/>
      <c r="AF8" s="29"/>
      <c r="AG8"/>
      <c r="AH8"/>
      <c r="AI8" s="37"/>
      <c r="AJ8" s="37"/>
      <c r="AK8" s="32"/>
      <c r="AL8" s="31"/>
      <c r="AM8" s="32"/>
    </row>
    <row r="9" spans="2:39" ht="18" customHeight="1" thickBot="1">
      <c r="B9" s="145"/>
      <c r="C9" s="149"/>
      <c r="D9" s="150"/>
      <c r="E9" s="151"/>
      <c r="F9" s="120"/>
      <c r="G9" s="121"/>
      <c r="H9" s="124"/>
      <c r="I9" s="120"/>
      <c r="J9" s="121"/>
      <c r="K9" s="124"/>
      <c r="L9" s="120"/>
      <c r="M9" s="121"/>
      <c r="N9" s="122"/>
      <c r="O9" s="105"/>
      <c r="P9" s="99"/>
      <c r="Q9" s="133"/>
      <c r="R9" s="131"/>
      <c r="S9" s="141"/>
      <c r="T9" s="139"/>
      <c r="U9" s="137"/>
      <c r="V9" s="131"/>
      <c r="Z9" s="27"/>
      <c r="AA9" s="176"/>
      <c r="AB9" s="176"/>
      <c r="AC9" s="33"/>
      <c r="AD9" s="45"/>
      <c r="AE9" s="31"/>
      <c r="AF9" s="29"/>
      <c r="AG9"/>
      <c r="AH9"/>
      <c r="AI9" s="38"/>
      <c r="AJ9" s="38"/>
      <c r="AK9" s="32"/>
      <c r="AL9" s="31"/>
      <c r="AM9" s="32"/>
    </row>
    <row r="10" spans="2:39" ht="18" customHeight="1" thickTop="1">
      <c r="B10" s="154" t="s">
        <v>19</v>
      </c>
      <c r="C10" s="95"/>
      <c r="D10" s="96"/>
      <c r="E10" s="97"/>
      <c r="F10" s="95" t="str">
        <f>IF(OR(F11="",H11=""),"",IF(F11&gt;H11,"○",IF(F11&lt;H11,"●",IF(F11=H11,"△",""))))</f>
        <v>△</v>
      </c>
      <c r="G10" s="96"/>
      <c r="H10" s="97"/>
      <c r="I10" s="95" t="str">
        <f>IF(OR(I11="",K11=""),"",IF(I11&gt;K11,"○",IF(I11&lt;K11,"●",IF(I11=K11,"△",""))))</f>
        <v>○</v>
      </c>
      <c r="J10" s="96"/>
      <c r="K10" s="97"/>
      <c r="L10" s="95" t="str">
        <f>IF(OR(L11="",N11=""),"",IF(L11&gt;N11,"○",IF(L11&lt;N11,"●",IF(L11=N11,"△",""))))</f>
        <v>○</v>
      </c>
      <c r="M10" s="96"/>
      <c r="N10" s="97"/>
      <c r="O10" s="104">
        <f>COUNTIF(C10:N10,"○")</f>
        <v>2</v>
      </c>
      <c r="P10" s="98">
        <f>COUNTIF(C10:N10,"●")</f>
        <v>0</v>
      </c>
      <c r="Q10" s="100">
        <f>COUNTIF(C10:N10,"△")</f>
        <v>1</v>
      </c>
      <c r="R10" s="102">
        <f>(O10*3)+(Q10*1)</f>
        <v>7</v>
      </c>
      <c r="S10" s="104">
        <f>SUM(C11,F11,I11,L11)</f>
        <v>27</v>
      </c>
      <c r="T10" s="97">
        <f>SUM(E11,H11,K11,N11)</f>
        <v>2</v>
      </c>
      <c r="U10" s="107">
        <f>S10-T10</f>
        <v>25</v>
      </c>
      <c r="V10" s="102">
        <v>1</v>
      </c>
      <c r="Z10" s="27"/>
      <c r="AA10" s="176"/>
      <c r="AB10" s="176"/>
      <c r="AC10" s="63"/>
      <c r="AD10" s="66">
        <v>3</v>
      </c>
      <c r="AE10" s="31"/>
      <c r="AF10" s="29"/>
      <c r="AG10"/>
      <c r="AH10"/>
      <c r="AI10" s="33"/>
      <c r="AJ10" s="33"/>
      <c r="AK10" s="32"/>
      <c r="AL10" s="31"/>
      <c r="AM10" s="32"/>
    </row>
    <row r="11" spans="2:39" ht="18" customHeight="1" thickBot="1">
      <c r="B11" s="155"/>
      <c r="C11" s="3"/>
      <c r="D11" s="4"/>
      <c r="E11" s="25"/>
      <c r="F11" s="17">
        <v>1</v>
      </c>
      <c r="G11" s="4" t="str">
        <f>IF(OR(F11="",H11=""),"","－")</f>
        <v>－</v>
      </c>
      <c r="H11" s="18">
        <v>1</v>
      </c>
      <c r="I11" s="19">
        <v>4</v>
      </c>
      <c r="J11" s="4" t="str">
        <f>IF(OR(I11="",K11=""),"","－")</f>
        <v>－</v>
      </c>
      <c r="K11" s="18">
        <v>1</v>
      </c>
      <c r="L11" s="17">
        <v>22</v>
      </c>
      <c r="M11" s="4" t="str">
        <f>IF(OR(L11="",N11=""),"","－")</f>
        <v>－</v>
      </c>
      <c r="N11" s="18">
        <v>0</v>
      </c>
      <c r="O11" s="105"/>
      <c r="P11" s="99"/>
      <c r="Q11" s="101"/>
      <c r="R11" s="125"/>
      <c r="S11" s="105"/>
      <c r="T11" s="106"/>
      <c r="U11" s="108"/>
      <c r="V11" s="125"/>
      <c r="Z11" s="27"/>
      <c r="AA11" s="176"/>
      <c r="AB11" s="176"/>
      <c r="AC11" s="64"/>
      <c r="AD11" s="67"/>
      <c r="AE11" s="45"/>
      <c r="AF11" s="29"/>
      <c r="AG11"/>
      <c r="AH11"/>
      <c r="AI11" s="31"/>
      <c r="AJ11" s="31"/>
      <c r="AK11" s="32"/>
      <c r="AL11" s="31"/>
      <c r="AM11" s="32"/>
    </row>
    <row r="12" spans="2:39" ht="18" customHeight="1" thickTop="1">
      <c r="B12" s="154" t="s">
        <v>24</v>
      </c>
      <c r="C12" s="95" t="str">
        <f>IF(F10="","",IF(F10="○","●",IF(F10="●","○",F10)))</f>
        <v>△</v>
      </c>
      <c r="D12" s="96"/>
      <c r="E12" s="97"/>
      <c r="F12" s="95"/>
      <c r="G12" s="96"/>
      <c r="H12" s="97"/>
      <c r="I12" s="95" t="str">
        <f>IF(OR(I13="",K13=""),"",IF(I13&gt;K13,"○",IF(I13&lt;K13,"●",IF(I13=K13,"△",""))))</f>
        <v>○</v>
      </c>
      <c r="J12" s="96"/>
      <c r="K12" s="97"/>
      <c r="L12" s="95" t="str">
        <f>IF(OR(L13="",N13=""),"",IF(L13&gt;N13,"○",IF(L13&lt;N13,"●",IF(L13=N13,"△",""))))</f>
        <v>○</v>
      </c>
      <c r="M12" s="96"/>
      <c r="N12" s="97"/>
      <c r="O12" s="104">
        <f>COUNTIF(C12:N12,"○")</f>
        <v>2</v>
      </c>
      <c r="P12" s="98">
        <f>COUNTIF(C12:N12,"●")</f>
        <v>0</v>
      </c>
      <c r="Q12" s="100">
        <f>COUNTIF(C12:N12,"△")</f>
        <v>1</v>
      </c>
      <c r="R12" s="102">
        <f>(O12*3)+(Q12*1)</f>
        <v>7</v>
      </c>
      <c r="S12" s="104">
        <f t="shared" ref="S12" si="0">SUM(C13,F13,I13,L13)</f>
        <v>14</v>
      </c>
      <c r="T12" s="97">
        <f t="shared" ref="T12" si="1">SUM(E13,H13,K13,N13)</f>
        <v>2</v>
      </c>
      <c r="U12" s="107">
        <f t="shared" ref="U12" si="2">S12-T12</f>
        <v>12</v>
      </c>
      <c r="V12" s="102">
        <v>2</v>
      </c>
      <c r="Z12" s="27"/>
      <c r="AA12" s="176" t="s">
        <v>32</v>
      </c>
      <c r="AB12" s="176"/>
      <c r="AC12" s="59"/>
      <c r="AD12" s="71"/>
      <c r="AE12" s="75">
        <v>4</v>
      </c>
      <c r="AF12" s="29"/>
      <c r="AG12"/>
      <c r="AH12"/>
      <c r="AI12" s="31"/>
      <c r="AJ12" s="31"/>
      <c r="AK12" s="32"/>
      <c r="AL12" s="31"/>
      <c r="AM12" s="32"/>
    </row>
    <row r="13" spans="2:39" ht="18" customHeight="1">
      <c r="B13" s="155"/>
      <c r="C13" s="3">
        <f>IF(H11="","",H11)</f>
        <v>1</v>
      </c>
      <c r="D13" s="4" t="str">
        <f>IF(G11="","",G11)</f>
        <v>－</v>
      </c>
      <c r="E13" s="36">
        <f>IF(F11="","",F11)</f>
        <v>1</v>
      </c>
      <c r="F13" s="3"/>
      <c r="G13" s="4"/>
      <c r="H13" s="36"/>
      <c r="I13" s="17">
        <v>3</v>
      </c>
      <c r="J13" s="4" t="str">
        <f>IF(OR(I13="",K13=""),"","－")</f>
        <v>－</v>
      </c>
      <c r="K13" s="18">
        <v>1</v>
      </c>
      <c r="L13" s="17">
        <v>10</v>
      </c>
      <c r="M13" s="4" t="str">
        <f>IF(OR(L13="",N13=""),"","－")</f>
        <v>－</v>
      </c>
      <c r="N13" s="18">
        <v>0</v>
      </c>
      <c r="O13" s="105"/>
      <c r="P13" s="99"/>
      <c r="Q13" s="101"/>
      <c r="R13" s="125"/>
      <c r="S13" s="105"/>
      <c r="T13" s="106"/>
      <c r="U13" s="108"/>
      <c r="V13" s="125"/>
      <c r="Z13" s="27"/>
      <c r="AA13" s="176"/>
      <c r="AB13" s="176"/>
      <c r="AC13" s="39"/>
      <c r="AD13" s="66">
        <v>1</v>
      </c>
      <c r="AE13" s="79"/>
      <c r="AF13" s="29"/>
      <c r="AG13"/>
      <c r="AH13"/>
      <c r="AI13" s="31"/>
      <c r="AJ13" s="31"/>
      <c r="AK13" s="32"/>
      <c r="AL13" s="31"/>
      <c r="AM13" s="32"/>
    </row>
    <row r="14" spans="2:39" ht="18" customHeight="1">
      <c r="B14" s="152" t="s">
        <v>20</v>
      </c>
      <c r="C14" s="95" t="str">
        <f>IF(I10="","",IF(I10="○","●",IF(I10="●","○",I10)))</f>
        <v>●</v>
      </c>
      <c r="D14" s="96"/>
      <c r="E14" s="97"/>
      <c r="F14" s="95" t="str">
        <f>IF(I12="","",IF(I12="○","●",IF(I12="●","○",I12)))</f>
        <v>●</v>
      </c>
      <c r="G14" s="96"/>
      <c r="H14" s="97"/>
      <c r="I14" s="42"/>
      <c r="J14" s="6"/>
      <c r="K14" s="43"/>
      <c r="L14" s="91" t="str">
        <f>IF(OR(L15="",N15=""),"",IF(L15&gt;N15,"○",IF(L15&lt;N15,"●",IF(L15=N15,"△",""))))</f>
        <v>○</v>
      </c>
      <c r="M14" s="92"/>
      <c r="N14" s="94"/>
      <c r="O14" s="104">
        <f>COUNTIF(C14:N14,"○")</f>
        <v>1</v>
      </c>
      <c r="P14" s="98">
        <f>COUNTIF(C14:N14,"●")</f>
        <v>2</v>
      </c>
      <c r="Q14" s="100">
        <f>COUNTIF(C14:N14,"△")</f>
        <v>0</v>
      </c>
      <c r="R14" s="102">
        <f>(O14*3)+(Q14*1)</f>
        <v>3</v>
      </c>
      <c r="S14" s="104">
        <f t="shared" ref="S14" si="3">SUM(C15,F15,I15,L15)</f>
        <v>12</v>
      </c>
      <c r="T14" s="97">
        <f t="shared" ref="T14" si="4">SUM(E15,H15,K15,N15)</f>
        <v>7</v>
      </c>
      <c r="U14" s="107">
        <f t="shared" ref="U14" si="5">S14-T14</f>
        <v>5</v>
      </c>
      <c r="V14" s="102">
        <v>3</v>
      </c>
      <c r="Z14" s="31"/>
      <c r="AA14" s="176"/>
      <c r="AB14" s="176"/>
      <c r="AC14" s="33"/>
      <c r="AD14" s="66"/>
      <c r="AE14" s="79"/>
      <c r="AF14" s="29"/>
      <c r="AG14"/>
      <c r="AH14"/>
      <c r="AI14" s="31"/>
      <c r="AJ14" s="31"/>
      <c r="AK14" s="32"/>
      <c r="AL14" s="31"/>
      <c r="AM14" s="32"/>
    </row>
    <row r="15" spans="2:39" ht="18" customHeight="1" thickBot="1">
      <c r="B15" s="153"/>
      <c r="C15" s="5">
        <f>IF(K11="","",K11)</f>
        <v>1</v>
      </c>
      <c r="D15" s="6" t="str">
        <f>IF(J11="","",J11)</f>
        <v>－</v>
      </c>
      <c r="E15" s="7">
        <f>IF(I11="","",I11)</f>
        <v>4</v>
      </c>
      <c r="F15" s="5">
        <f>IF(K13="","",K13)</f>
        <v>1</v>
      </c>
      <c r="G15" s="6" t="str">
        <f>IF(J13="","",J13)</f>
        <v>－</v>
      </c>
      <c r="H15" s="7">
        <f>IF(I13="","",I13)</f>
        <v>3</v>
      </c>
      <c r="I15" s="42"/>
      <c r="J15" s="6"/>
      <c r="K15" s="43"/>
      <c r="L15" s="42">
        <v>10</v>
      </c>
      <c r="M15" s="6" t="str">
        <f>IF(OR(L15="",N15=""),"","－")</f>
        <v>－</v>
      </c>
      <c r="N15" s="44">
        <v>0</v>
      </c>
      <c r="O15" s="105"/>
      <c r="P15" s="99"/>
      <c r="Q15" s="101"/>
      <c r="R15" s="125"/>
      <c r="S15" s="105"/>
      <c r="T15" s="106"/>
      <c r="U15" s="108"/>
      <c r="V15" s="125"/>
      <c r="Z15" s="31"/>
      <c r="AA15" s="176"/>
      <c r="AB15" s="176"/>
      <c r="AC15" s="31"/>
      <c r="AD15" s="72"/>
      <c r="AE15" s="67"/>
      <c r="AF15" s="56"/>
      <c r="AG15" s="58"/>
      <c r="AH15" s="58"/>
      <c r="AI15" s="31"/>
      <c r="AJ15" s="31"/>
      <c r="AK15" s="32"/>
      <c r="AL15" s="31"/>
      <c r="AM15" s="32"/>
    </row>
    <row r="16" spans="2:39" ht="18" customHeight="1" thickTop="1">
      <c r="B16" s="154" t="s">
        <v>8</v>
      </c>
      <c r="C16" s="95" t="str">
        <f>IF(L10="","",IF(L10="○","●",IF(L10="●","○",L10)))</f>
        <v>●</v>
      </c>
      <c r="D16" s="96"/>
      <c r="E16" s="97"/>
      <c r="F16" s="95" t="str">
        <f>IF(L12="","",IF(L12="○","●",IF(L12="●","○",L12)))</f>
        <v>●</v>
      </c>
      <c r="G16" s="96"/>
      <c r="H16" s="97"/>
      <c r="I16" s="95" t="str">
        <f>IF(L14="","",IF(L14="○","●",IF(L14="●","○",L14)))</f>
        <v>●</v>
      </c>
      <c r="J16" s="96"/>
      <c r="K16" s="97"/>
      <c r="L16" s="95"/>
      <c r="M16" s="96"/>
      <c r="N16" s="97"/>
      <c r="O16" s="104">
        <f>COUNTIF(C16:N16,"○")</f>
        <v>0</v>
      </c>
      <c r="P16" s="98">
        <f>COUNTIF(C16:N16,"●")</f>
        <v>3</v>
      </c>
      <c r="Q16" s="100">
        <f>COUNTIF(C16:N16,"△")</f>
        <v>0</v>
      </c>
      <c r="R16" s="102">
        <f>(O16*3)+(Q16*1)</f>
        <v>0</v>
      </c>
      <c r="S16" s="104">
        <f t="shared" ref="S16" si="6">SUM(C17,F17,I17,L17)</f>
        <v>0</v>
      </c>
      <c r="T16" s="97">
        <f t="shared" ref="T16" si="7">SUM(E17,H17,K17,N17)</f>
        <v>42</v>
      </c>
      <c r="U16" s="107">
        <f t="shared" ref="U16" si="8">S16-T16</f>
        <v>-42</v>
      </c>
      <c r="V16" s="102">
        <v>4</v>
      </c>
      <c r="Z16" s="27"/>
      <c r="AA16" s="175" t="s">
        <v>42</v>
      </c>
      <c r="AB16" s="175"/>
      <c r="AC16" s="31"/>
      <c r="AD16" s="69"/>
      <c r="AE16" s="71"/>
      <c r="AF16" s="180">
        <v>3</v>
      </c>
      <c r="AG16" s="58"/>
      <c r="AH16" s="58"/>
      <c r="AI16" s="31"/>
      <c r="AJ16" s="31"/>
      <c r="AK16"/>
      <c r="AL16" s="30"/>
      <c r="AM16" s="30"/>
    </row>
    <row r="17" spans="2:39" ht="18" customHeight="1" thickBot="1">
      <c r="B17" s="156"/>
      <c r="C17" s="9">
        <f>IF(N11="","",N11)</f>
        <v>0</v>
      </c>
      <c r="D17" s="9" t="str">
        <f>IF(M11="","",M11)</f>
        <v>－</v>
      </c>
      <c r="E17" s="26">
        <f>IF(L11="","",L11)</f>
        <v>22</v>
      </c>
      <c r="F17" s="8">
        <f>IF(N13="","",N13)</f>
        <v>0</v>
      </c>
      <c r="G17" s="9" t="str">
        <f>IF(M13="","",M13)</f>
        <v>－</v>
      </c>
      <c r="H17" s="26">
        <f>IF(L13="","",L13)</f>
        <v>10</v>
      </c>
      <c r="I17" s="9">
        <f>IF(N15="","",N15)</f>
        <v>0</v>
      </c>
      <c r="J17" s="9" t="str">
        <f>IF(M15="","",M15)</f>
        <v>－</v>
      </c>
      <c r="K17" s="9">
        <f>IF(L15="","",L15)</f>
        <v>10</v>
      </c>
      <c r="L17" s="21"/>
      <c r="M17" s="9"/>
      <c r="N17" s="22"/>
      <c r="O17" s="126"/>
      <c r="P17" s="127"/>
      <c r="Q17" s="128"/>
      <c r="R17" s="129"/>
      <c r="S17" s="126"/>
      <c r="T17" s="142"/>
      <c r="U17" s="143"/>
      <c r="V17" s="129"/>
      <c r="Z17" s="27"/>
      <c r="AA17" s="175"/>
      <c r="AB17" s="175"/>
      <c r="AC17" s="33"/>
      <c r="AD17" s="68"/>
      <c r="AE17" s="71"/>
      <c r="AF17" s="181"/>
      <c r="AG17"/>
      <c r="AH17"/>
      <c r="AI17" s="31"/>
      <c r="AJ17" s="31"/>
      <c r="AK17"/>
      <c r="AL17" s="30"/>
      <c r="AM17" s="30"/>
    </row>
    <row r="18" spans="2:39" ht="18" customHeight="1" thickBo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Z18" s="27"/>
      <c r="AA18" s="175"/>
      <c r="AB18" s="175"/>
      <c r="AC18" s="40"/>
      <c r="AD18" s="68">
        <v>1</v>
      </c>
      <c r="AE18" s="71"/>
      <c r="AF18" s="181"/>
      <c r="AG18"/>
      <c r="AH18"/>
      <c r="AI18" s="31"/>
      <c r="AJ18" s="31"/>
      <c r="AK18"/>
      <c r="AL18" s="30"/>
      <c r="AM18" s="30"/>
    </row>
    <row r="19" spans="2:39" ht="18" customHeight="1" thickBot="1">
      <c r="B19" s="144" t="s">
        <v>25</v>
      </c>
      <c r="C19" s="146" t="str">
        <f>IF(B21="","",B21)</f>
        <v>伊達中1st</v>
      </c>
      <c r="D19" s="147"/>
      <c r="E19" s="148"/>
      <c r="F19" s="117" t="str">
        <f>IF(B23="","",B23)</f>
        <v>コンサ1st</v>
      </c>
      <c r="G19" s="118"/>
      <c r="H19" s="123"/>
      <c r="I19" s="117" t="str">
        <f>IF(B25="","",B25)</f>
        <v>東明中</v>
      </c>
      <c r="J19" s="118"/>
      <c r="K19" s="123"/>
      <c r="L19" s="117" t="str">
        <f>IF(B27="","",B27)</f>
        <v>伊達中2nd</v>
      </c>
      <c r="M19" s="118"/>
      <c r="N19" s="119"/>
      <c r="O19" s="135" t="s">
        <v>16</v>
      </c>
      <c r="P19" s="134" t="s">
        <v>0</v>
      </c>
      <c r="Q19" s="132" t="s">
        <v>17</v>
      </c>
      <c r="R19" s="130" t="s">
        <v>1</v>
      </c>
      <c r="S19" s="140" t="s">
        <v>2</v>
      </c>
      <c r="T19" s="138" t="s">
        <v>3</v>
      </c>
      <c r="U19" s="136" t="s">
        <v>18</v>
      </c>
      <c r="V19" s="130" t="s">
        <v>4</v>
      </c>
      <c r="Z19" s="27"/>
      <c r="AA19" s="175"/>
      <c r="AB19" s="175"/>
      <c r="AC19" s="59"/>
      <c r="AD19" s="70"/>
      <c r="AE19" s="66">
        <v>1</v>
      </c>
      <c r="AF19" s="181"/>
      <c r="AG19"/>
      <c r="AH19"/>
      <c r="AI19" s="31"/>
      <c r="AJ19" s="31"/>
      <c r="AK19"/>
      <c r="AL19" s="30"/>
      <c r="AM19" s="30"/>
    </row>
    <row r="20" spans="2:39" ht="18" customHeight="1" thickTop="1">
      <c r="B20" s="145"/>
      <c r="C20" s="149"/>
      <c r="D20" s="150"/>
      <c r="E20" s="151"/>
      <c r="F20" s="120"/>
      <c r="G20" s="121"/>
      <c r="H20" s="124"/>
      <c r="I20" s="120"/>
      <c r="J20" s="121"/>
      <c r="K20" s="124"/>
      <c r="L20" s="120"/>
      <c r="M20" s="121"/>
      <c r="N20" s="122"/>
      <c r="O20" s="105"/>
      <c r="P20" s="99"/>
      <c r="Q20" s="133"/>
      <c r="R20" s="131"/>
      <c r="S20" s="141"/>
      <c r="T20" s="139"/>
      <c r="U20" s="137"/>
      <c r="V20" s="131"/>
      <c r="Z20" s="27"/>
      <c r="AA20" s="175" t="s">
        <v>39</v>
      </c>
      <c r="AB20" s="175"/>
      <c r="AC20" s="64"/>
      <c r="AD20" s="71"/>
      <c r="AE20" s="45"/>
      <c r="AF20" s="181"/>
      <c r="AG20"/>
      <c r="AH20"/>
      <c r="AI20"/>
      <c r="AJ20"/>
      <c r="AK20"/>
      <c r="AL20" s="30"/>
      <c r="AM20" s="30"/>
    </row>
    <row r="21" spans="2:39" ht="18" customHeight="1" thickBot="1">
      <c r="B21" s="154" t="s">
        <v>37</v>
      </c>
      <c r="C21" s="95"/>
      <c r="D21" s="96"/>
      <c r="E21" s="97"/>
      <c r="F21" s="95" t="str">
        <f>IF(OR(F22="",H22=""),"",IF(F22&gt;H22,"○",IF(F22&lt;H22,"●",IF(F22=H22,"△",""))))</f>
        <v>○</v>
      </c>
      <c r="G21" s="96"/>
      <c r="H21" s="97"/>
      <c r="I21" s="95" t="str">
        <f>IF(OR(I22="",K22=""),"",IF(I22&gt;K22,"○",IF(I22&lt;K22,"●",IF(I22=K22,"△",""))))</f>
        <v>○</v>
      </c>
      <c r="J21" s="96"/>
      <c r="K21" s="97"/>
      <c r="L21" s="95" t="str">
        <f>IF(OR(L22="",N22=""),"",IF(L22&gt;N22,"○",IF(L22&lt;N22,"●",IF(L22=N22,"△",""))))</f>
        <v>○</v>
      </c>
      <c r="M21" s="96"/>
      <c r="N21" s="97"/>
      <c r="O21" s="104">
        <f>COUNTIF(C21:N21,"○")</f>
        <v>3</v>
      </c>
      <c r="P21" s="98">
        <f>COUNTIF(C21:N21,"●")</f>
        <v>0</v>
      </c>
      <c r="Q21" s="100">
        <f>COUNTIF(C21:N21,"△")</f>
        <v>0</v>
      </c>
      <c r="R21" s="102">
        <f>(O21*3)+(Q21*1)</f>
        <v>9</v>
      </c>
      <c r="S21" s="104">
        <f>SUM(C22,F22,I22,L22)</f>
        <v>9</v>
      </c>
      <c r="T21" s="97">
        <f>SUM(E22,H22,K22,N22)</f>
        <v>4</v>
      </c>
      <c r="U21" s="107">
        <f>S21-T21</f>
        <v>5</v>
      </c>
      <c r="V21" s="102">
        <v>1</v>
      </c>
      <c r="Z21" s="27"/>
      <c r="AA21" s="175"/>
      <c r="AB21" s="175"/>
      <c r="AC21" s="65"/>
      <c r="AD21" s="66">
        <v>2</v>
      </c>
      <c r="AE21" s="31"/>
      <c r="AF21" s="181"/>
      <c r="AG21"/>
      <c r="AH21"/>
      <c r="AI21"/>
      <c r="AJ21"/>
      <c r="AK21"/>
      <c r="AL21" s="30"/>
      <c r="AM21" s="30"/>
    </row>
    <row r="22" spans="2:39" ht="18" customHeight="1" thickTop="1">
      <c r="B22" s="155"/>
      <c r="C22" s="3"/>
      <c r="D22" s="4"/>
      <c r="E22" s="50"/>
      <c r="F22" s="17">
        <v>3</v>
      </c>
      <c r="G22" s="4" t="str">
        <f>IF(OR(F22="",H22=""),"","－")</f>
        <v>－</v>
      </c>
      <c r="H22" s="18">
        <v>2</v>
      </c>
      <c r="I22" s="19">
        <v>4</v>
      </c>
      <c r="J22" s="4" t="str">
        <f>IF(OR(I22="",K22=""),"","－")</f>
        <v>－</v>
      </c>
      <c r="K22" s="18">
        <v>2</v>
      </c>
      <c r="L22" s="17">
        <v>2</v>
      </c>
      <c r="M22" s="4" t="str">
        <f>IF(OR(L22="",N22=""),"","－")</f>
        <v>－</v>
      </c>
      <c r="N22" s="18">
        <v>0</v>
      </c>
      <c r="O22" s="105"/>
      <c r="P22" s="99"/>
      <c r="Q22" s="101"/>
      <c r="R22" s="125"/>
      <c r="S22" s="105"/>
      <c r="T22" s="106"/>
      <c r="U22" s="108"/>
      <c r="V22" s="125"/>
      <c r="Z22" s="27"/>
      <c r="AA22" s="175"/>
      <c r="AB22" s="175"/>
      <c r="AC22" s="33"/>
      <c r="AD22" s="66"/>
      <c r="AE22" s="31"/>
      <c r="AF22" s="181"/>
      <c r="AG22" s="177" t="s">
        <v>53</v>
      </c>
      <c r="AH22" s="177"/>
      <c r="AI22" s="177"/>
      <c r="AJ22"/>
      <c r="AK22"/>
      <c r="AL22" s="30"/>
      <c r="AM22" s="30"/>
    </row>
    <row r="23" spans="2:39" ht="18" customHeight="1" thickBot="1">
      <c r="B23" s="154" t="s">
        <v>47</v>
      </c>
      <c r="C23" s="95" t="str">
        <f>IF(F21="","",IF(F21="○","●",IF(F21="●","○",F21)))</f>
        <v>●</v>
      </c>
      <c r="D23" s="96"/>
      <c r="E23" s="97"/>
      <c r="F23" s="95"/>
      <c r="G23" s="96"/>
      <c r="H23" s="97"/>
      <c r="I23" s="95" t="str">
        <f>IF(OR(I24="",K24=""),"",IF(I24&gt;K24,"○",IF(I24&lt;K24,"●",IF(I24=K24,"△",""))))</f>
        <v>○</v>
      </c>
      <c r="J23" s="96"/>
      <c r="K23" s="97"/>
      <c r="L23" s="95" t="str">
        <f>IF(OR(L24="",N24=""),"",IF(L24&gt;N24,"○",IF(L24&lt;N24,"●",IF(L24=N24,"△",""))))</f>
        <v>○</v>
      </c>
      <c r="M23" s="96"/>
      <c r="N23" s="97"/>
      <c r="O23" s="104">
        <f>COUNTIF(C23:N23,"○")</f>
        <v>2</v>
      </c>
      <c r="P23" s="98">
        <f>COUNTIF(C23:N23,"●")</f>
        <v>1</v>
      </c>
      <c r="Q23" s="100">
        <f>COUNTIF(C23:N23,"△")</f>
        <v>0</v>
      </c>
      <c r="R23" s="102">
        <f>(O23*3)+(Q23*1)</f>
        <v>6</v>
      </c>
      <c r="S23" s="104">
        <f t="shared" ref="S23" si="9">SUM(C24,F24,I24,L24)</f>
        <v>12</v>
      </c>
      <c r="T23" s="97">
        <f t="shared" ref="T23" si="10">SUM(E24,H24,K24,N24)</f>
        <v>3</v>
      </c>
      <c r="U23" s="107">
        <f t="shared" ref="U23" si="11">S23-T23</f>
        <v>9</v>
      </c>
      <c r="V23" s="102">
        <v>2</v>
      </c>
      <c r="Z23"/>
      <c r="AA23" s="175"/>
      <c r="AB23" s="175"/>
      <c r="AC23" s="31"/>
      <c r="AD23" s="72"/>
      <c r="AE23" s="31"/>
      <c r="AF23" s="182"/>
      <c r="AG23" s="177"/>
      <c r="AH23" s="177"/>
      <c r="AI23" s="177"/>
      <c r="AJ23"/>
      <c r="AK23"/>
      <c r="AL23" s="30"/>
      <c r="AM23" s="30"/>
    </row>
    <row r="24" spans="2:39" ht="18" customHeight="1" thickTop="1">
      <c r="B24" s="155"/>
      <c r="C24" s="3">
        <f>IF(H22="","",H22)</f>
        <v>2</v>
      </c>
      <c r="D24" s="4" t="str">
        <f>IF(G22="","",G22)</f>
        <v>－</v>
      </c>
      <c r="E24" s="50">
        <f>IF(F22="","",F22)</f>
        <v>3</v>
      </c>
      <c r="F24" s="3"/>
      <c r="G24" s="4"/>
      <c r="H24" s="50"/>
      <c r="I24" s="17">
        <v>4</v>
      </c>
      <c r="J24" s="4" t="str">
        <f>IF(OR(I24="",K24=""),"","－")</f>
        <v>－</v>
      </c>
      <c r="K24" s="18">
        <v>0</v>
      </c>
      <c r="L24" s="17">
        <v>6</v>
      </c>
      <c r="M24" s="4" t="str">
        <f>IF(OR(L24="",N24=""),"","－")</f>
        <v>－</v>
      </c>
      <c r="N24" s="18">
        <v>0</v>
      </c>
      <c r="O24" s="105"/>
      <c r="P24" s="99"/>
      <c r="Q24" s="101"/>
      <c r="R24" s="125"/>
      <c r="S24" s="105"/>
      <c r="T24" s="106"/>
      <c r="U24" s="108"/>
      <c r="V24" s="125"/>
      <c r="Z24"/>
      <c r="AA24" s="175" t="s">
        <v>28</v>
      </c>
      <c r="AB24" s="175"/>
      <c r="AC24" s="57"/>
      <c r="AD24" s="57"/>
      <c r="AE24" s="57"/>
      <c r="AF24" s="184"/>
      <c r="AG24" s="177"/>
      <c r="AH24" s="177"/>
      <c r="AI24" s="177"/>
      <c r="AJ24"/>
      <c r="AK24"/>
      <c r="AL24" s="30"/>
      <c r="AM24" s="30"/>
    </row>
    <row r="25" spans="2:39" ht="18" customHeight="1" thickBot="1">
      <c r="B25" s="152" t="s">
        <v>14</v>
      </c>
      <c r="C25" s="95" t="str">
        <f>IF(I21="","",IF(I21="○","●",IF(I21="●","○",I21)))</f>
        <v>●</v>
      </c>
      <c r="D25" s="96"/>
      <c r="E25" s="97"/>
      <c r="F25" s="95" t="str">
        <f>IF(I23="","",IF(I23="○","●",IF(I23="●","○",I23)))</f>
        <v>●</v>
      </c>
      <c r="G25" s="96"/>
      <c r="H25" s="97"/>
      <c r="I25" s="42"/>
      <c r="J25" s="6"/>
      <c r="K25" s="43"/>
      <c r="L25" s="91" t="str">
        <f>IF(OR(L26="",N26=""),"",IF(L26&gt;N26,"○",IF(L26&lt;N26,"●",IF(L26=N26,"△",""))))</f>
        <v>○</v>
      </c>
      <c r="M25" s="92"/>
      <c r="N25" s="94"/>
      <c r="O25" s="104">
        <f>COUNTIF(C25:N25,"○")</f>
        <v>1</v>
      </c>
      <c r="P25" s="98">
        <f>COUNTIF(C25:N25,"●")</f>
        <v>2</v>
      </c>
      <c r="Q25" s="100">
        <f>COUNTIF(C25:N25,"△")</f>
        <v>0</v>
      </c>
      <c r="R25" s="102">
        <f>(O25*3)+(Q25*1)</f>
        <v>3</v>
      </c>
      <c r="S25" s="104">
        <f t="shared" ref="S25" si="12">SUM(C26,F26,I26,L26)</f>
        <v>4</v>
      </c>
      <c r="T25" s="97">
        <f t="shared" ref="T25" si="13">SUM(E26,H26,K26,N26)</f>
        <v>9</v>
      </c>
      <c r="U25" s="107">
        <f t="shared" ref="U25" si="14">S25-T25</f>
        <v>-5</v>
      </c>
      <c r="V25" s="102">
        <v>3</v>
      </c>
      <c r="Z25"/>
      <c r="AA25" s="175"/>
      <c r="AB25" s="175"/>
      <c r="AC25" s="77"/>
      <c r="AD25" s="57"/>
      <c r="AE25" s="57"/>
      <c r="AF25" s="185"/>
      <c r="AG25" s="177"/>
      <c r="AH25" s="177"/>
      <c r="AI25" s="177"/>
      <c r="AJ25"/>
      <c r="AK25"/>
      <c r="AL25" s="30"/>
      <c r="AM25" s="30"/>
    </row>
    <row r="26" spans="2:39" ht="18" customHeight="1" thickTop="1">
      <c r="B26" s="153"/>
      <c r="C26" s="5">
        <f>IF(K22="","",K22)</f>
        <v>2</v>
      </c>
      <c r="D26" s="6" t="str">
        <f>IF(J22="","",J22)</f>
        <v>－</v>
      </c>
      <c r="E26" s="7">
        <f>IF(I22="","",I22)</f>
        <v>4</v>
      </c>
      <c r="F26" s="5">
        <f>IF(K24="","",K24)</f>
        <v>0</v>
      </c>
      <c r="G26" s="6" t="str">
        <f>IF(J24="","",J24)</f>
        <v>－</v>
      </c>
      <c r="H26" s="7">
        <f>IF(I24="","",I24)</f>
        <v>4</v>
      </c>
      <c r="I26" s="42"/>
      <c r="J26" s="6"/>
      <c r="K26" s="43"/>
      <c r="L26" s="42">
        <v>2</v>
      </c>
      <c r="M26" s="6" t="str">
        <f>IF(OR(L26="",N26=""),"","－")</f>
        <v>－</v>
      </c>
      <c r="N26" s="44">
        <v>1</v>
      </c>
      <c r="O26" s="105"/>
      <c r="P26" s="99"/>
      <c r="Q26" s="101"/>
      <c r="R26" s="125"/>
      <c r="S26" s="105"/>
      <c r="T26" s="106"/>
      <c r="U26" s="108"/>
      <c r="V26" s="125"/>
      <c r="Z26"/>
      <c r="AA26" s="175"/>
      <c r="AB26" s="175"/>
      <c r="AC26" s="31"/>
      <c r="AD26" s="75">
        <v>3</v>
      </c>
      <c r="AE26" s="31"/>
      <c r="AF26" s="85"/>
      <c r="AG26" s="34"/>
      <c r="AH26" s="35"/>
      <c r="AI26" s="35"/>
      <c r="AJ26"/>
      <c r="AK26"/>
      <c r="AL26" s="30"/>
      <c r="AM26" s="30"/>
    </row>
    <row r="27" spans="2:39" ht="18" customHeight="1" thickBot="1">
      <c r="B27" s="154" t="s">
        <v>38</v>
      </c>
      <c r="C27" s="95" t="str">
        <f>IF(L21="","",IF(L21="○","●",IF(L21="●","○",L21)))</f>
        <v>●</v>
      </c>
      <c r="D27" s="96"/>
      <c r="E27" s="97"/>
      <c r="F27" s="95" t="str">
        <f>IF(L23="","",IF(L23="○","●",IF(L23="●","○",L23)))</f>
        <v>●</v>
      </c>
      <c r="G27" s="96"/>
      <c r="H27" s="97"/>
      <c r="I27" s="95" t="str">
        <f>IF(L25="","",IF(L25="○","●",IF(L25="●","○",L25)))</f>
        <v>●</v>
      </c>
      <c r="J27" s="96"/>
      <c r="K27" s="97"/>
      <c r="L27" s="95"/>
      <c r="M27" s="96"/>
      <c r="N27" s="97"/>
      <c r="O27" s="104">
        <f>COUNTIF(C27:N27,"○")</f>
        <v>0</v>
      </c>
      <c r="P27" s="98">
        <f>COUNTIF(C27:N27,"●")</f>
        <v>3</v>
      </c>
      <c r="Q27" s="100">
        <f>COUNTIF(C27:N27,"△")</f>
        <v>0</v>
      </c>
      <c r="R27" s="102">
        <f>(O27*3)+(Q27*1)</f>
        <v>0</v>
      </c>
      <c r="S27" s="104">
        <f t="shared" ref="S27" si="15">SUM(C28,F28,I28,L28)</f>
        <v>1</v>
      </c>
      <c r="T27" s="97">
        <f t="shared" ref="T27" si="16">SUM(E28,H28,K28,N28)</f>
        <v>10</v>
      </c>
      <c r="U27" s="107">
        <f t="shared" ref="U27" si="17">S27-T27</f>
        <v>-9</v>
      </c>
      <c r="V27" s="102">
        <v>4</v>
      </c>
      <c r="Z27"/>
      <c r="AA27" s="175"/>
      <c r="AB27" s="175"/>
      <c r="AC27" s="31"/>
      <c r="AD27" s="76"/>
      <c r="AE27" s="31"/>
      <c r="AF27" s="85"/>
      <c r="AG27" s="34"/>
      <c r="AH27" s="35"/>
      <c r="AI27" s="35"/>
      <c r="AJ27"/>
      <c r="AK27"/>
      <c r="AL27" s="30"/>
      <c r="AM27" s="30"/>
    </row>
    <row r="28" spans="2:39" ht="18" customHeight="1" thickTop="1" thickBot="1">
      <c r="B28" s="156"/>
      <c r="C28" s="9">
        <f>IF(N22="","",N22)</f>
        <v>0</v>
      </c>
      <c r="D28" s="9" t="str">
        <f>IF(M22="","",M22)</f>
        <v>－</v>
      </c>
      <c r="E28" s="49">
        <f>IF(L22="","",L22)</f>
        <v>2</v>
      </c>
      <c r="F28" s="8">
        <f>IF(N24="","",N24)</f>
        <v>0</v>
      </c>
      <c r="G28" s="9" t="str">
        <f>IF(M24="","",M24)</f>
        <v>－</v>
      </c>
      <c r="H28" s="49">
        <f>IF(L24="","",L24)</f>
        <v>6</v>
      </c>
      <c r="I28" s="9">
        <f>IF(N26="","",N26)</f>
        <v>1</v>
      </c>
      <c r="J28" s="9" t="str">
        <f>IF(M26="","",M26)</f>
        <v>－</v>
      </c>
      <c r="K28" s="9">
        <f>IF(L26="","",L26)</f>
        <v>2</v>
      </c>
      <c r="L28" s="21"/>
      <c r="M28" s="9"/>
      <c r="N28" s="22"/>
      <c r="O28" s="126"/>
      <c r="P28" s="127"/>
      <c r="Q28" s="128"/>
      <c r="R28" s="129"/>
      <c r="S28" s="126"/>
      <c r="T28" s="142"/>
      <c r="U28" s="143"/>
      <c r="V28" s="129"/>
      <c r="Z28"/>
      <c r="AA28" s="175" t="s">
        <v>41</v>
      </c>
      <c r="AB28" s="175"/>
      <c r="AC28" s="59"/>
      <c r="AD28" s="68"/>
      <c r="AE28" s="66">
        <v>1</v>
      </c>
      <c r="AF28" s="85"/>
      <c r="AG28" s="34"/>
      <c r="AH28" s="35"/>
      <c r="AI28" s="35"/>
      <c r="AJ28"/>
      <c r="AK28"/>
      <c r="AL28" s="30"/>
      <c r="AM28" s="30"/>
    </row>
    <row r="29" spans="2:39" ht="18" customHeight="1" thickBot="1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AA29" s="175"/>
      <c r="AB29" s="175"/>
      <c r="AC29" s="60"/>
      <c r="AD29" s="74">
        <v>3</v>
      </c>
      <c r="AE29" s="183"/>
      <c r="AF29" s="186"/>
      <c r="AG29"/>
      <c r="AH29"/>
      <c r="AI29"/>
      <c r="AJ29"/>
    </row>
    <row r="30" spans="2:39" ht="18" customHeight="1">
      <c r="B30" s="144" t="s">
        <v>26</v>
      </c>
      <c r="C30" s="117" t="str">
        <f>IF(B32="","",B32)</f>
        <v>コンサ2nd</v>
      </c>
      <c r="D30" s="118"/>
      <c r="E30" s="123"/>
      <c r="F30" s="146" t="str">
        <f>IF(B34="","",B34)</f>
        <v>緑陽中1st</v>
      </c>
      <c r="G30" s="147"/>
      <c r="H30" s="148"/>
      <c r="I30" s="117" t="str">
        <f>IF(B36="","",B36)</f>
        <v>桜蘭White</v>
      </c>
      <c r="J30" s="118"/>
      <c r="K30" s="123"/>
      <c r="L30" s="111" t="str">
        <f>IF(B38="","",B38)</f>
        <v>翔陽・星蘭中</v>
      </c>
      <c r="M30" s="112"/>
      <c r="N30" s="113"/>
      <c r="O30" s="135" t="s">
        <v>5</v>
      </c>
      <c r="P30" s="134" t="s">
        <v>0</v>
      </c>
      <c r="Q30" s="132" t="s">
        <v>6</v>
      </c>
      <c r="R30" s="130" t="s">
        <v>1</v>
      </c>
      <c r="S30" s="140" t="s">
        <v>2</v>
      </c>
      <c r="T30" s="138" t="s">
        <v>3</v>
      </c>
      <c r="U30" s="136" t="s">
        <v>7</v>
      </c>
      <c r="V30" s="130" t="s">
        <v>4</v>
      </c>
      <c r="AA30" s="175"/>
      <c r="AB30" s="175"/>
      <c r="AC30"/>
      <c r="AD30" s="73"/>
      <c r="AE30" s="183"/>
      <c r="AF30" s="186"/>
      <c r="AG30"/>
      <c r="AH30"/>
      <c r="AI30"/>
      <c r="AJ30"/>
    </row>
    <row r="31" spans="2:39" ht="18" customHeight="1" thickBot="1">
      <c r="B31" s="145"/>
      <c r="C31" s="120"/>
      <c r="D31" s="121"/>
      <c r="E31" s="124"/>
      <c r="F31" s="149"/>
      <c r="G31" s="150"/>
      <c r="H31" s="151"/>
      <c r="I31" s="120"/>
      <c r="J31" s="121"/>
      <c r="K31" s="124"/>
      <c r="L31" s="114"/>
      <c r="M31" s="115"/>
      <c r="N31" s="116"/>
      <c r="O31" s="105"/>
      <c r="P31" s="99"/>
      <c r="Q31" s="133"/>
      <c r="R31" s="131"/>
      <c r="S31" s="141"/>
      <c r="T31" s="139"/>
      <c r="U31" s="137"/>
      <c r="V31" s="131"/>
      <c r="AA31" s="175"/>
      <c r="AB31" s="175"/>
      <c r="AC31"/>
      <c r="AD31" s="73"/>
      <c r="AE31" s="183"/>
      <c r="AF31" s="81">
        <v>7</v>
      </c>
      <c r="AG31"/>
      <c r="AH31"/>
      <c r="AI31"/>
      <c r="AJ31"/>
    </row>
    <row r="32" spans="2:39" ht="18" customHeight="1" thickTop="1">
      <c r="B32" s="154" t="s">
        <v>43</v>
      </c>
      <c r="C32" s="95"/>
      <c r="D32" s="96"/>
      <c r="E32" s="97"/>
      <c r="F32" s="95" t="str">
        <f>IF(OR(F33="",H33=""),"",IF(F33&gt;H33,"○",IF(F33&lt;H33,"●",IF(F33=H33,"△",""))))</f>
        <v>○</v>
      </c>
      <c r="G32" s="96"/>
      <c r="H32" s="97"/>
      <c r="I32" s="95" t="str">
        <f>IF(OR(I33="",K33=""),"",IF(I33&gt;K33,"○",IF(I33&lt;K33,"●",IF(I33=K33,"△",""))))</f>
        <v>○</v>
      </c>
      <c r="J32" s="96"/>
      <c r="K32" s="97"/>
      <c r="L32" s="95" t="str">
        <f>IF(OR(L33="",N33=""),"",IF(L33&gt;N33,"○",IF(L33&lt;N33,"●",IF(L33=N33,"△",""))))</f>
        <v>○</v>
      </c>
      <c r="M32" s="96"/>
      <c r="N32" s="97"/>
      <c r="O32" s="104">
        <f>COUNTIF(C32:N32,"○")</f>
        <v>3</v>
      </c>
      <c r="P32" s="98">
        <f>COUNTIF(C32:N32,"●")</f>
        <v>0</v>
      </c>
      <c r="Q32" s="100">
        <f>COUNTIF(C32:N32,"△")</f>
        <v>0</v>
      </c>
      <c r="R32" s="102">
        <f>(O32*3)+(Q32*1)</f>
        <v>9</v>
      </c>
      <c r="S32" s="104">
        <f>SUM(C33,F33,I33,L33)</f>
        <v>15</v>
      </c>
      <c r="T32" s="97">
        <f>SUM(E33,H33,K33,N33)</f>
        <v>2</v>
      </c>
      <c r="U32" s="107">
        <f>S32-T32</f>
        <v>13</v>
      </c>
      <c r="V32" s="102">
        <v>1</v>
      </c>
      <c r="AA32" s="175" t="s">
        <v>36</v>
      </c>
      <c r="AB32" s="175"/>
      <c r="AC32"/>
      <c r="AD32" s="80"/>
      <c r="AE32" s="83"/>
      <c r="AF32"/>
      <c r="AG32"/>
      <c r="AH32"/>
      <c r="AI32"/>
      <c r="AJ32"/>
    </row>
    <row r="33" spans="2:31" ht="18" customHeight="1" thickBot="1">
      <c r="B33" s="155"/>
      <c r="C33" s="3"/>
      <c r="D33" s="4"/>
      <c r="E33" s="12"/>
      <c r="F33" s="17">
        <v>3</v>
      </c>
      <c r="G33" s="4" t="str">
        <f>IF(OR(F33="",H33=""),"","－")</f>
        <v>－</v>
      </c>
      <c r="H33" s="18">
        <v>1</v>
      </c>
      <c r="I33" s="19">
        <v>6</v>
      </c>
      <c r="J33" s="4" t="str">
        <f>IF(OR(I33="",K33=""),"","－")</f>
        <v>－</v>
      </c>
      <c r="K33" s="18">
        <v>1</v>
      </c>
      <c r="L33" s="17">
        <v>6</v>
      </c>
      <c r="M33" s="4" t="str">
        <f>IF(OR(L33="",N33=""),"","－")</f>
        <v>－</v>
      </c>
      <c r="N33" s="18">
        <v>0</v>
      </c>
      <c r="O33" s="105"/>
      <c r="P33" s="99"/>
      <c r="Q33" s="101"/>
      <c r="R33" s="125"/>
      <c r="S33" s="105"/>
      <c r="T33" s="106"/>
      <c r="U33" s="108"/>
      <c r="V33" s="125"/>
      <c r="AA33" s="175"/>
      <c r="AB33" s="175"/>
      <c r="AC33" s="77"/>
      <c r="AD33" s="57"/>
      <c r="AE33" s="84"/>
    </row>
    <row r="34" spans="2:31" ht="18" customHeight="1" thickTop="1">
      <c r="B34" s="154" t="s">
        <v>33</v>
      </c>
      <c r="C34" s="95" t="str">
        <f>IF(F32="","",IF(F32="○","●",IF(F32="●","○",F32)))</f>
        <v>●</v>
      </c>
      <c r="D34" s="96"/>
      <c r="E34" s="97"/>
      <c r="F34" s="95"/>
      <c r="G34" s="96"/>
      <c r="H34" s="97"/>
      <c r="I34" s="95" t="str">
        <f>IF(OR(I35="",K35=""),"",IF(I35&gt;K35,"○",IF(I35&lt;K35,"●",IF(I35=K35,"△",""))))</f>
        <v>○</v>
      </c>
      <c r="J34" s="96"/>
      <c r="K34" s="97"/>
      <c r="L34" s="95" t="str">
        <f>IF(OR(L35="",N35=""),"",IF(L35&gt;N35,"○",IF(L35&lt;N35,"●",IF(L35=N35,"△",""))))</f>
        <v>○</v>
      </c>
      <c r="M34" s="96"/>
      <c r="N34" s="97"/>
      <c r="O34" s="104">
        <f>COUNTIF(C34:N34,"○")</f>
        <v>2</v>
      </c>
      <c r="P34" s="98">
        <f>COUNTIF(C34:N34,"●")</f>
        <v>1</v>
      </c>
      <c r="Q34" s="100">
        <f>COUNTIF(C34:N34,"△")</f>
        <v>0</v>
      </c>
      <c r="R34" s="102">
        <f>(O34*3)+(Q34*1)</f>
        <v>6</v>
      </c>
      <c r="S34" s="104">
        <f t="shared" ref="S34" si="18">SUM(C35,F35,I35,L35)</f>
        <v>12</v>
      </c>
      <c r="T34" s="97">
        <f t="shared" ref="T34" si="19">SUM(E35,H35,K35,N35)</f>
        <v>4</v>
      </c>
      <c r="U34" s="107">
        <f t="shared" ref="U34" si="20">S34-T34</f>
        <v>8</v>
      </c>
      <c r="V34" s="102">
        <v>2</v>
      </c>
      <c r="AA34" s="175"/>
      <c r="AB34" s="175"/>
      <c r="AC34" s="57"/>
      <c r="AD34" s="81">
        <v>11</v>
      </c>
      <c r="AE34" s="84"/>
    </row>
    <row r="35" spans="2:31" ht="18" customHeight="1" thickBot="1">
      <c r="B35" s="155"/>
      <c r="C35" s="5">
        <f>IF(H33="","",H33)</f>
        <v>1</v>
      </c>
      <c r="D35" s="6" t="str">
        <f>IF(G33="","",G33)</f>
        <v>－</v>
      </c>
      <c r="E35" s="7">
        <f>IF(F33="","",F33)</f>
        <v>3</v>
      </c>
      <c r="F35" s="5"/>
      <c r="G35" s="6"/>
      <c r="H35" s="7"/>
      <c r="I35" s="17">
        <v>5</v>
      </c>
      <c r="J35" s="4" t="str">
        <f>IF(OR(I35="",K35=""),"","－")</f>
        <v>－</v>
      </c>
      <c r="K35" s="19">
        <v>0</v>
      </c>
      <c r="L35" s="17">
        <v>6</v>
      </c>
      <c r="M35" s="4" t="str">
        <f>IF(OR(L35="",N35=""),"","－")</f>
        <v>－</v>
      </c>
      <c r="N35" s="18">
        <v>1</v>
      </c>
      <c r="O35" s="105"/>
      <c r="P35" s="99"/>
      <c r="Q35" s="101"/>
      <c r="R35" s="125"/>
      <c r="S35" s="105"/>
      <c r="T35" s="106"/>
      <c r="U35" s="108"/>
      <c r="V35" s="125"/>
      <c r="AA35" s="175"/>
      <c r="AB35" s="175"/>
      <c r="AC35" s="57"/>
      <c r="AD35" s="82"/>
      <c r="AE35" s="81">
        <v>4</v>
      </c>
    </row>
    <row r="36" spans="2:31" ht="18" customHeight="1" thickTop="1">
      <c r="B36" s="154" t="s">
        <v>29</v>
      </c>
      <c r="C36" s="95" t="str">
        <f>IF(I32="","",IF(I32="○","●",IF(I32="●","○",I32)))</f>
        <v>●</v>
      </c>
      <c r="D36" s="96"/>
      <c r="E36" s="97"/>
      <c r="F36" s="95" t="str">
        <f>IF(I34="","",IF(I34="○","●",IF(I34="●","○",I34)))</f>
        <v>●</v>
      </c>
      <c r="G36" s="96"/>
      <c r="H36" s="97"/>
      <c r="I36" s="95"/>
      <c r="J36" s="96"/>
      <c r="K36" s="97"/>
      <c r="L36" s="95" t="str">
        <f>IF(OR(L37="",N37=""),"",IF(L37&gt;N37,"○",IF(L37&lt;N37,"●",IF(L37=N37,"△",""))))</f>
        <v>○</v>
      </c>
      <c r="M36" s="96"/>
      <c r="N36" s="97"/>
      <c r="O36" s="104">
        <f>COUNTIF(C36:N36,"○")</f>
        <v>1</v>
      </c>
      <c r="P36" s="98">
        <f>COUNTIF(C36:N36,"●")</f>
        <v>2</v>
      </c>
      <c r="Q36" s="100">
        <f>COUNTIF(C36:N36,"△")</f>
        <v>0</v>
      </c>
      <c r="R36" s="102">
        <f>(O36*3)+(Q36*1)</f>
        <v>3</v>
      </c>
      <c r="S36" s="104">
        <f t="shared" ref="S36" si="21">SUM(C37,F37,I37,L37)</f>
        <v>6</v>
      </c>
      <c r="T36" s="97">
        <f t="shared" ref="T36" si="22">SUM(E37,H37,K37,N37)</f>
        <v>14</v>
      </c>
      <c r="U36" s="107">
        <f t="shared" ref="U36" si="23">S36-T36</f>
        <v>-8</v>
      </c>
      <c r="V36" s="102">
        <v>3</v>
      </c>
      <c r="AA36" s="176" t="s">
        <v>31</v>
      </c>
      <c r="AB36" s="176"/>
      <c r="AC36" s="61"/>
      <c r="AD36" s="78"/>
      <c r="AE36" s="187"/>
    </row>
    <row r="37" spans="2:31" ht="18" customHeight="1">
      <c r="B37" s="155"/>
      <c r="C37" s="6">
        <f>IF(K33="","",K33)</f>
        <v>1</v>
      </c>
      <c r="D37" s="6" t="str">
        <f>IF(J33="","",J33)</f>
        <v>－</v>
      </c>
      <c r="E37" s="7">
        <f>IF(I33="","",I33)</f>
        <v>6</v>
      </c>
      <c r="F37" s="5">
        <f>IF(K35="","",K35)</f>
        <v>0</v>
      </c>
      <c r="G37" s="6" t="str">
        <f>IF(J35="","",J35)</f>
        <v>－</v>
      </c>
      <c r="H37" s="7">
        <f>IF(I35="","",I35)</f>
        <v>5</v>
      </c>
      <c r="I37" s="6"/>
      <c r="J37" s="6"/>
      <c r="K37" s="6"/>
      <c r="L37" s="17">
        <v>5</v>
      </c>
      <c r="M37" s="4" t="str">
        <f>IF(OR(L37="",N37=""),"","－")</f>
        <v>－</v>
      </c>
      <c r="N37" s="18">
        <v>3</v>
      </c>
      <c r="O37" s="105"/>
      <c r="P37" s="99"/>
      <c r="Q37" s="101"/>
      <c r="R37" s="125"/>
      <c r="S37" s="105"/>
      <c r="T37" s="106"/>
      <c r="U37" s="108"/>
      <c r="V37" s="125"/>
      <c r="AA37" s="176"/>
      <c r="AB37" s="176"/>
      <c r="AC37" s="62"/>
      <c r="AD37" s="78">
        <v>1</v>
      </c>
    </row>
    <row r="38" spans="2:31" ht="18" customHeight="1">
      <c r="B38" s="154" t="s">
        <v>27</v>
      </c>
      <c r="C38" s="95" t="str">
        <f>IF(L32="","",IF(L32="○","●",IF(L32="●","○",L32)))</f>
        <v>●</v>
      </c>
      <c r="D38" s="96"/>
      <c r="E38" s="97"/>
      <c r="F38" s="95" t="str">
        <f>IF(L34="","",IF(L34="○","●",IF(L34="●","○",L34)))</f>
        <v>●</v>
      </c>
      <c r="G38" s="96"/>
      <c r="H38" s="97"/>
      <c r="I38" s="95" t="str">
        <f>IF(L36="","",IF(L36="○","●",IF(L36="●","○",L36)))</f>
        <v>●</v>
      </c>
      <c r="J38" s="96"/>
      <c r="K38" s="97"/>
      <c r="L38" s="95"/>
      <c r="M38" s="96"/>
      <c r="N38" s="97"/>
      <c r="O38" s="104">
        <f>COUNTIF(C38:N38,"○")</f>
        <v>0</v>
      </c>
      <c r="P38" s="98">
        <f>COUNTIF(C38:N38,"●")</f>
        <v>3</v>
      </c>
      <c r="Q38" s="100">
        <f>COUNTIF(C38:N38,"△")</f>
        <v>0</v>
      </c>
      <c r="R38" s="102">
        <f>(O38*3)+(Q38*1)</f>
        <v>0</v>
      </c>
      <c r="S38" s="104">
        <f t="shared" ref="S38" si="24">SUM(C39,F39,I39,L39)</f>
        <v>4</v>
      </c>
      <c r="T38" s="97">
        <f t="shared" ref="T38" si="25">SUM(E39,H39,K39,N39)</f>
        <v>17</v>
      </c>
      <c r="U38" s="107">
        <f t="shared" ref="U38" si="26">S38-T38</f>
        <v>-13</v>
      </c>
      <c r="V38" s="102">
        <v>4</v>
      </c>
      <c r="AA38" s="176"/>
      <c r="AB38" s="176"/>
    </row>
    <row r="39" spans="2:31" ht="18" customHeight="1" thickBot="1">
      <c r="B39" s="156"/>
      <c r="C39" s="8">
        <f>IF(N33="","",N33)</f>
        <v>0</v>
      </c>
      <c r="D39" s="9" t="str">
        <f>IF(M33="","",M33)</f>
        <v>－</v>
      </c>
      <c r="E39" s="11">
        <f>IF(L33="","",L33)</f>
        <v>6</v>
      </c>
      <c r="F39" s="8">
        <f>IF(N35="","",N35)</f>
        <v>1</v>
      </c>
      <c r="G39" s="9" t="str">
        <f>IF(M35="","",M35)</f>
        <v>－</v>
      </c>
      <c r="H39" s="11">
        <f>IF(L35="","",L35)</f>
        <v>6</v>
      </c>
      <c r="I39" s="8">
        <f>IF(N37="","",N37)</f>
        <v>3</v>
      </c>
      <c r="J39" s="9" t="str">
        <f>IF(M37="","",M37)</f>
        <v>－</v>
      </c>
      <c r="K39" s="11">
        <f>IF(L37="","",L37)</f>
        <v>5</v>
      </c>
      <c r="L39" s="8"/>
      <c r="M39" s="9"/>
      <c r="N39" s="11"/>
      <c r="O39" s="126"/>
      <c r="P39" s="127"/>
      <c r="Q39" s="128"/>
      <c r="R39" s="129"/>
      <c r="S39" s="126"/>
      <c r="T39" s="142"/>
      <c r="U39" s="143"/>
      <c r="V39" s="129"/>
      <c r="AA39" s="176"/>
      <c r="AB39" s="176"/>
    </row>
    <row r="40" spans="2:31" ht="18" customHeight="1" thickBot="1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AA40" s="28"/>
      <c r="AB40" s="31"/>
    </row>
    <row r="41" spans="2:31" ht="18" customHeight="1">
      <c r="B41" s="166" t="s">
        <v>48</v>
      </c>
      <c r="C41" s="117" t="str">
        <f>IF(B43="","",B43)</f>
        <v>北湘南</v>
      </c>
      <c r="D41" s="118"/>
      <c r="E41" s="123"/>
      <c r="F41" s="111" t="str">
        <f>IF(B45="","",B45)</f>
        <v>鷲別中</v>
      </c>
      <c r="G41" s="112"/>
      <c r="H41" s="164"/>
      <c r="I41" s="117" t="str">
        <f>IF(B47="","",B47)</f>
        <v>緑陽中2nd</v>
      </c>
      <c r="J41" s="118"/>
      <c r="K41" s="123"/>
      <c r="L41" s="117" t="str">
        <f>IF(B49="","",B49)</f>
        <v>室蘭西中</v>
      </c>
      <c r="M41" s="118"/>
      <c r="N41" s="123"/>
      <c r="O41" s="158" t="str">
        <f>IF(B51="","",B51)</f>
        <v>明日中</v>
      </c>
      <c r="P41" s="159"/>
      <c r="Q41" s="160"/>
      <c r="R41" s="135" t="s">
        <v>5</v>
      </c>
      <c r="S41" s="134" t="s">
        <v>0</v>
      </c>
      <c r="T41" s="132" t="s">
        <v>6</v>
      </c>
      <c r="U41" s="130" t="s">
        <v>1</v>
      </c>
      <c r="V41" s="140" t="s">
        <v>2</v>
      </c>
      <c r="W41" s="138" t="s">
        <v>3</v>
      </c>
      <c r="X41" s="136" t="s">
        <v>7</v>
      </c>
      <c r="Y41" s="109" t="s">
        <v>4</v>
      </c>
      <c r="AA41" s="176" t="s">
        <v>44</v>
      </c>
      <c r="AB41" s="176"/>
      <c r="AC41" s="178" t="s">
        <v>52</v>
      </c>
      <c r="AD41" s="178"/>
      <c r="AE41" s="178"/>
    </row>
    <row r="42" spans="2:31" ht="18" customHeight="1">
      <c r="B42" s="167"/>
      <c r="C42" s="120"/>
      <c r="D42" s="121"/>
      <c r="E42" s="124"/>
      <c r="F42" s="114"/>
      <c r="G42" s="115"/>
      <c r="H42" s="165"/>
      <c r="I42" s="120"/>
      <c r="J42" s="121"/>
      <c r="K42" s="124"/>
      <c r="L42" s="120"/>
      <c r="M42" s="121"/>
      <c r="N42" s="124"/>
      <c r="O42" s="161"/>
      <c r="P42" s="162"/>
      <c r="Q42" s="163"/>
      <c r="R42" s="105"/>
      <c r="S42" s="99"/>
      <c r="T42" s="133"/>
      <c r="U42" s="131"/>
      <c r="V42" s="141"/>
      <c r="W42" s="139"/>
      <c r="X42" s="137"/>
      <c r="Y42" s="110"/>
      <c r="AA42" s="176"/>
      <c r="AB42" s="176"/>
      <c r="AC42" s="178"/>
      <c r="AD42" s="178"/>
      <c r="AE42" s="178"/>
    </row>
    <row r="43" spans="2:31" ht="18" customHeight="1">
      <c r="B43" s="90" t="s">
        <v>31</v>
      </c>
      <c r="C43" s="95"/>
      <c r="D43" s="96"/>
      <c r="E43" s="97"/>
      <c r="F43" s="95" t="str">
        <f>IF(OR(F44="",H44=""),"",IF(F44&gt;H44,"○",IF(F44&lt;H44,"●",IF(F44=H44,"△",""))))</f>
        <v>○</v>
      </c>
      <c r="G43" s="96"/>
      <c r="H43" s="97"/>
      <c r="I43" s="95" t="str">
        <f>IF(OR(I44="",K44=""),"",IF(I44&gt;K44,"○",IF(I44&lt;K44,"●",IF(I44=K44,"△",""))))</f>
        <v>○</v>
      </c>
      <c r="J43" s="96"/>
      <c r="K43" s="97"/>
      <c r="L43" s="95" t="str">
        <f>IF(OR(L44="",N44=""),"",IF(L44&gt;N44,"○",IF(L44&lt;N44,"●",IF(L44=N44,"△",""))))</f>
        <v>○</v>
      </c>
      <c r="M43" s="96"/>
      <c r="N43" s="97"/>
      <c r="O43" s="95" t="str">
        <f>IF(OR(O44="",Q44=""),"",IF(O44&gt;Q44,"○",IF(O44&lt;Q44,"●",IF(O44=Q44,"△",""))))</f>
        <v>○</v>
      </c>
      <c r="P43" s="96"/>
      <c r="Q43" s="100"/>
      <c r="R43" s="104">
        <f>COUNTIF(C43:N43,"○")</f>
        <v>3</v>
      </c>
      <c r="S43" s="98">
        <f>COUNTIF(C43:N43,"●")</f>
        <v>0</v>
      </c>
      <c r="T43" s="100">
        <f>COUNTIF(C43:N43,"△")</f>
        <v>0</v>
      </c>
      <c r="U43" s="102">
        <f>(R43*3)+(T43*1)</f>
        <v>9</v>
      </c>
      <c r="V43" s="104">
        <f>SUM(C44,F44,I44,L44)</f>
        <v>10</v>
      </c>
      <c r="W43" s="97">
        <f>SUM(E44,H44,K44,N44)</f>
        <v>7</v>
      </c>
      <c r="X43" s="107">
        <f>V43-W43</f>
        <v>3</v>
      </c>
      <c r="Y43" s="87">
        <v>1</v>
      </c>
      <c r="AA43" s="176" t="s">
        <v>45</v>
      </c>
      <c r="AB43" s="176"/>
      <c r="AC43" s="178" t="s">
        <v>54</v>
      </c>
      <c r="AD43" s="178"/>
      <c r="AE43" s="178"/>
    </row>
    <row r="44" spans="2:31" ht="18" customHeight="1">
      <c r="B44" s="154"/>
      <c r="C44" s="5"/>
      <c r="D44" s="6"/>
      <c r="E44" s="7"/>
      <c r="F44" s="42">
        <v>5</v>
      </c>
      <c r="G44" s="6" t="str">
        <f>IF(OR(F44="",H44=""),"","－")</f>
        <v>－</v>
      </c>
      <c r="H44" s="44">
        <v>4</v>
      </c>
      <c r="I44" s="43">
        <v>2</v>
      </c>
      <c r="J44" s="6" t="str">
        <f>IF(OR(I44="",K44=""),"","－")</f>
        <v>－</v>
      </c>
      <c r="K44" s="44">
        <v>1</v>
      </c>
      <c r="L44" s="42">
        <v>3</v>
      </c>
      <c r="M44" s="6" t="str">
        <f>IF(OR(L44="",N44=""),"","－")</f>
        <v>－</v>
      </c>
      <c r="N44" s="44">
        <v>2</v>
      </c>
      <c r="O44" s="42">
        <v>8</v>
      </c>
      <c r="P44" s="43" t="str">
        <f>IF(OR(O44="",Q44=""),"","－")</f>
        <v>－</v>
      </c>
      <c r="Q44" s="52">
        <v>0</v>
      </c>
      <c r="R44" s="172"/>
      <c r="S44" s="173"/>
      <c r="T44" s="174"/>
      <c r="U44" s="125"/>
      <c r="V44" s="105"/>
      <c r="W44" s="106"/>
      <c r="X44" s="108"/>
      <c r="Y44" s="87"/>
      <c r="AA44" s="176"/>
      <c r="AB44" s="176"/>
      <c r="AC44" s="178"/>
      <c r="AD44" s="178"/>
      <c r="AE44" s="178"/>
    </row>
    <row r="45" spans="2:31" ht="18" customHeight="1">
      <c r="B45" s="90" t="s">
        <v>32</v>
      </c>
      <c r="C45" s="95" t="str">
        <f>IF(F43="","",IF(F43="○","●",IF(F43="●","○",F43)))</f>
        <v>●</v>
      </c>
      <c r="D45" s="96"/>
      <c r="E45" s="97"/>
      <c r="F45" s="95"/>
      <c r="G45" s="96"/>
      <c r="H45" s="97"/>
      <c r="I45" s="95" t="str">
        <f>IF(OR(I46="",K46=""),"",IF(I46&gt;K46,"○",IF(I46&lt;K46,"●",IF(I46=K46,"△",""))))</f>
        <v>○</v>
      </c>
      <c r="J45" s="96"/>
      <c r="K45" s="97"/>
      <c r="L45" s="95" t="str">
        <f>IF(OR(L46="",N46=""),"",IF(L46&gt;N46,"○",IF(L46&lt;N46,"●",IF(L46=N46,"△",""))))</f>
        <v>○</v>
      </c>
      <c r="M45" s="96"/>
      <c r="N45" s="97"/>
      <c r="O45" s="95" t="str">
        <f>IF(OR(O46="",Q46=""),"",IF(O46&gt;Q46,"○",IF(O46&lt;Q46,"●",IF(O46=Q46,"△",""))))</f>
        <v>○</v>
      </c>
      <c r="P45" s="96"/>
      <c r="Q45" s="100"/>
      <c r="R45" s="104">
        <f>COUNTIF(C45:N45,"○")</f>
        <v>2</v>
      </c>
      <c r="S45" s="98">
        <f>COUNTIF(C45:N45,"●")</f>
        <v>1</v>
      </c>
      <c r="T45" s="100">
        <f>COUNTIF(C45:N45,"△")</f>
        <v>0</v>
      </c>
      <c r="U45" s="102">
        <f>(R45*3)+(T45*1)</f>
        <v>6</v>
      </c>
      <c r="V45" s="104">
        <f>SUM(C46,F46,I46,L46)</f>
        <v>18</v>
      </c>
      <c r="W45" s="97">
        <f>SUM(E46,H46,K46,N46)</f>
        <v>8</v>
      </c>
      <c r="X45" s="107">
        <f t="shared" ref="X45" si="27">V45-W45</f>
        <v>10</v>
      </c>
      <c r="Y45" s="87">
        <v>2</v>
      </c>
      <c r="AA45" s="176" t="s">
        <v>46</v>
      </c>
      <c r="AB45" s="176"/>
      <c r="AC45" s="178" t="s">
        <v>50</v>
      </c>
      <c r="AD45" s="178"/>
      <c r="AE45" s="178"/>
    </row>
    <row r="46" spans="2:31" ht="18" customHeight="1">
      <c r="B46" s="90"/>
      <c r="C46" s="3">
        <f>IF(H44="","",H44)</f>
        <v>4</v>
      </c>
      <c r="D46" s="53" t="str">
        <f>IF(G44="","",G44)</f>
        <v>－</v>
      </c>
      <c r="E46" s="50">
        <f>IF(F44="","",F44)</f>
        <v>5</v>
      </c>
      <c r="F46" s="3"/>
      <c r="G46" s="4"/>
      <c r="H46" s="50"/>
      <c r="I46" s="17">
        <v>7</v>
      </c>
      <c r="J46" s="4" t="str">
        <f>IF(OR(I46="",K46=""),"","－")</f>
        <v>－</v>
      </c>
      <c r="K46" s="19">
        <v>2</v>
      </c>
      <c r="L46" s="17">
        <v>7</v>
      </c>
      <c r="M46" s="4" t="str">
        <f>IF(OR(L46="",N46=""),"","－")</f>
        <v>－</v>
      </c>
      <c r="N46" s="18">
        <v>1</v>
      </c>
      <c r="O46" s="17">
        <v>8</v>
      </c>
      <c r="P46" s="19" t="str">
        <f>IF(OR(O46="",Q46=""),"","－")</f>
        <v>－</v>
      </c>
      <c r="Q46" s="23">
        <v>1</v>
      </c>
      <c r="R46" s="105"/>
      <c r="S46" s="99"/>
      <c r="T46" s="101"/>
      <c r="U46" s="125"/>
      <c r="V46" s="105"/>
      <c r="W46" s="106"/>
      <c r="X46" s="108"/>
      <c r="Y46" s="87"/>
      <c r="AA46" s="176"/>
      <c r="AB46" s="176"/>
      <c r="AC46" s="178"/>
      <c r="AD46" s="178"/>
      <c r="AE46" s="178"/>
    </row>
    <row r="47" spans="2:31" ht="18" customHeight="1">
      <c r="B47" s="90" t="s">
        <v>34</v>
      </c>
      <c r="C47" s="95" t="str">
        <f>IF(I43="","",IF(I43="○","●",IF(I43="●","○",I43)))</f>
        <v>●</v>
      </c>
      <c r="D47" s="96"/>
      <c r="E47" s="97"/>
      <c r="F47" s="95" t="str">
        <f>IF(I45="","",IF(I45="○","●",IF(I45="●","○",I45)))</f>
        <v>●</v>
      </c>
      <c r="G47" s="96"/>
      <c r="H47" s="97"/>
      <c r="I47" s="47"/>
      <c r="J47" s="46"/>
      <c r="K47" s="48"/>
      <c r="L47" s="91" t="str">
        <f>IF(OR(L48="",N48=""),"",IF(L48&gt;N48,"○",IF(L48&lt;N48,"●",IF(L48=N48,"△",""))))</f>
        <v>○</v>
      </c>
      <c r="M47" s="92"/>
      <c r="N47" s="93"/>
      <c r="O47" s="91" t="str">
        <f>IF(OR(O48="",Q48=""),"",IF(O48&gt;Q48,"○",IF(O48&lt;Q48,"●",IF(O48=Q48,"△",""))))</f>
        <v>○</v>
      </c>
      <c r="P47" s="92"/>
      <c r="Q47" s="94"/>
      <c r="R47" s="104">
        <f t="shared" ref="R47" si="28">COUNTIF(C47:N47,"○")</f>
        <v>1</v>
      </c>
      <c r="S47" s="98">
        <f t="shared" ref="S47" si="29">COUNTIF(C47:N47,"●")</f>
        <v>2</v>
      </c>
      <c r="T47" s="100">
        <f t="shared" ref="T47" si="30">COUNTIF(C47:N47,"△")</f>
        <v>0</v>
      </c>
      <c r="U47" s="102">
        <f t="shared" ref="U47" si="31">(R47*3)+(T47*1)</f>
        <v>3</v>
      </c>
      <c r="V47" s="104">
        <f t="shared" ref="V47" si="32">SUM(C48,F48,I48,L48)</f>
        <v>7</v>
      </c>
      <c r="W47" s="97">
        <f t="shared" ref="W47" si="33">SUM(E48,H48,K48,N48)</f>
        <v>11</v>
      </c>
      <c r="X47" s="107">
        <f t="shared" ref="X47" si="34">V47-W47</f>
        <v>-4</v>
      </c>
      <c r="Y47" s="87">
        <v>3</v>
      </c>
      <c r="AA47" s="176" t="s">
        <v>46</v>
      </c>
      <c r="AB47" s="176"/>
      <c r="AC47" s="178" t="s">
        <v>51</v>
      </c>
      <c r="AD47" s="178"/>
      <c r="AE47" s="178"/>
    </row>
    <row r="48" spans="2:31" ht="18" customHeight="1">
      <c r="B48" s="90"/>
      <c r="C48" s="3">
        <f>IF(K44="","",K44)</f>
        <v>1</v>
      </c>
      <c r="D48" s="53" t="str">
        <f>IF(J44="","",J44)</f>
        <v>－</v>
      </c>
      <c r="E48" s="50">
        <f>IF(I44="","",I44)</f>
        <v>2</v>
      </c>
      <c r="F48" s="3">
        <f>IF(K46="","",K46)</f>
        <v>2</v>
      </c>
      <c r="G48" s="4" t="str">
        <f>IF(J46="","",J46)</f>
        <v>－</v>
      </c>
      <c r="H48" s="50">
        <f>IF(I46="","",I46)</f>
        <v>7</v>
      </c>
      <c r="I48" s="17"/>
      <c r="J48" s="4"/>
      <c r="K48" s="19"/>
      <c r="L48" s="17">
        <v>4</v>
      </c>
      <c r="M48" s="4" t="str">
        <f>IF(OR(L48="",N48=""),"","－")</f>
        <v>－</v>
      </c>
      <c r="N48" s="18">
        <v>2</v>
      </c>
      <c r="O48" s="17">
        <v>3</v>
      </c>
      <c r="P48" s="19" t="str">
        <f>IF(OR(O48="",Q48=""),"","－")</f>
        <v>－</v>
      </c>
      <c r="Q48" s="23">
        <v>2</v>
      </c>
      <c r="R48" s="105"/>
      <c r="S48" s="99"/>
      <c r="T48" s="101"/>
      <c r="U48" s="103"/>
      <c r="V48" s="105"/>
      <c r="W48" s="106"/>
      <c r="X48" s="108"/>
      <c r="Y48" s="87"/>
      <c r="AA48" s="176"/>
      <c r="AB48" s="176"/>
      <c r="AC48" s="178"/>
      <c r="AD48" s="178"/>
      <c r="AE48" s="178"/>
    </row>
    <row r="49" spans="2:25" ht="18" customHeight="1">
      <c r="B49" s="90" t="s">
        <v>30</v>
      </c>
      <c r="C49" s="95" t="str">
        <f>IF(L43="","",IF(L43="○","●",IF(L43="●","○",L43)))</f>
        <v>●</v>
      </c>
      <c r="D49" s="96"/>
      <c r="E49" s="97"/>
      <c r="F49" s="95" t="str">
        <f>IF(L45="","",IF(L45="○","●",IF(L45="●","○",L45)))</f>
        <v>●</v>
      </c>
      <c r="G49" s="96"/>
      <c r="H49" s="97"/>
      <c r="I49" s="91" t="str">
        <f>IF(L47="","",IF(L47="○","●",IF(L47="●","○",L47)))</f>
        <v>●</v>
      </c>
      <c r="J49" s="92"/>
      <c r="K49" s="93"/>
      <c r="L49" s="47"/>
      <c r="M49" s="46"/>
      <c r="N49" s="54"/>
      <c r="O49" s="91" t="str">
        <f>IF(OR(O50="",Q50=""),"",IF(O50&gt;Q50,"○",IF(O50&lt;Q50,"●",IF(O50=Q50,"△",""))))</f>
        <v>○</v>
      </c>
      <c r="P49" s="92"/>
      <c r="Q49" s="94"/>
      <c r="R49" s="104">
        <f t="shared" ref="R49" si="35">COUNTIF(C49:N49,"○")</f>
        <v>0</v>
      </c>
      <c r="S49" s="98">
        <f t="shared" ref="S49" si="36">COUNTIF(C49:N49,"●")</f>
        <v>3</v>
      </c>
      <c r="T49" s="100">
        <f t="shared" ref="T49" si="37">COUNTIF(C49:N49,"△")</f>
        <v>0</v>
      </c>
      <c r="U49" s="102">
        <f t="shared" ref="U49" si="38">(R49*3)+(T49*1)</f>
        <v>0</v>
      </c>
      <c r="V49" s="104">
        <f t="shared" ref="V49" si="39">SUM(C50,F50,I50,L50)</f>
        <v>5</v>
      </c>
      <c r="W49" s="97">
        <f t="shared" ref="W49" si="40">SUM(E50,H50,K50,N50)</f>
        <v>14</v>
      </c>
      <c r="X49" s="107">
        <f t="shared" ref="X49" si="41">V49-W49</f>
        <v>-9</v>
      </c>
      <c r="Y49" s="87">
        <v>4</v>
      </c>
    </row>
    <row r="50" spans="2:25" ht="18" customHeight="1">
      <c r="B50" s="90"/>
      <c r="C50" s="3">
        <f>IF(N44="","",N44)</f>
        <v>2</v>
      </c>
      <c r="D50" s="53" t="str">
        <f>IF(M44="","",M44)</f>
        <v>－</v>
      </c>
      <c r="E50" s="50">
        <f>IF(L44="","",L44)</f>
        <v>3</v>
      </c>
      <c r="F50" s="3">
        <f>IF(N46="","",N46)</f>
        <v>1</v>
      </c>
      <c r="G50" s="4" t="str">
        <f>IF(M46="","",M46)</f>
        <v>－</v>
      </c>
      <c r="H50" s="50">
        <f>IF(L46="","",L46)</f>
        <v>7</v>
      </c>
      <c r="I50" s="17">
        <f>IF(N48="","",N48)</f>
        <v>2</v>
      </c>
      <c r="J50" s="4" t="str">
        <f>IF(M48="","",M48)</f>
        <v>－</v>
      </c>
      <c r="K50" s="19">
        <f>IF(L48="","",L48)</f>
        <v>4</v>
      </c>
      <c r="L50" s="17"/>
      <c r="M50" s="4"/>
      <c r="N50" s="18"/>
      <c r="O50" s="17">
        <v>5</v>
      </c>
      <c r="P50" s="4" t="str">
        <f>IF(OR(O50="",Q50=""),"","－")</f>
        <v>－</v>
      </c>
      <c r="Q50" s="23">
        <v>3</v>
      </c>
      <c r="R50" s="105"/>
      <c r="S50" s="99"/>
      <c r="T50" s="101"/>
      <c r="U50" s="125"/>
      <c r="V50" s="105"/>
      <c r="W50" s="106"/>
      <c r="X50" s="108"/>
      <c r="Y50" s="87"/>
    </row>
    <row r="51" spans="2:25" ht="18" customHeight="1">
      <c r="B51" s="155" t="s">
        <v>49</v>
      </c>
      <c r="C51" s="169" t="str">
        <f>IF(O43="","",IF(O43="○","●",IF(O43="●","○",O43)))</f>
        <v>●</v>
      </c>
      <c r="D51" s="170"/>
      <c r="E51" s="171"/>
      <c r="F51" s="169" t="str">
        <f>IF(O45="","",IF(O45="○","●",IF(O45="●","○",O45)))</f>
        <v>●</v>
      </c>
      <c r="G51" s="170"/>
      <c r="H51" s="171"/>
      <c r="I51" s="169" t="str">
        <f>IF(O47="","",IF(O47="○","●",IF(O47="●","○",O47)))</f>
        <v>●</v>
      </c>
      <c r="J51" s="170"/>
      <c r="K51" s="171"/>
      <c r="L51" s="169" t="str">
        <f>IF(O49="","",IF(O49="○","●",IF(O49="●","○",O49)))</f>
        <v>●</v>
      </c>
      <c r="M51" s="170"/>
      <c r="N51" s="171"/>
      <c r="O51" s="169"/>
      <c r="P51" s="170"/>
      <c r="Q51" s="174"/>
      <c r="R51" s="172">
        <f>COUNTIF(C51:N51,"○")</f>
        <v>0</v>
      </c>
      <c r="S51" s="173">
        <f>COUNTIF(C51:N51,"●")</f>
        <v>4</v>
      </c>
      <c r="T51" s="174">
        <f>COUNTIF(C51:N51,"△")</f>
        <v>0</v>
      </c>
      <c r="U51" s="103">
        <f>(R51*3)+(T51*1)</f>
        <v>0</v>
      </c>
      <c r="V51" s="104">
        <f>SUM(C52,F52,I52,L52)</f>
        <v>6</v>
      </c>
      <c r="W51" s="97">
        <f>SUM(E52,H52,K52,N52)</f>
        <v>24</v>
      </c>
      <c r="X51" s="107">
        <f t="shared" ref="X51" si="42">V51-W51</f>
        <v>-18</v>
      </c>
      <c r="Y51" s="88">
        <v>5</v>
      </c>
    </row>
    <row r="52" spans="2:25" ht="18" customHeight="1" thickBot="1">
      <c r="B52" s="168"/>
      <c r="C52" s="9">
        <f>IF(Q44="","",Q44)</f>
        <v>0</v>
      </c>
      <c r="D52" s="9" t="str">
        <f>IF(M46="","",M46)</f>
        <v>－</v>
      </c>
      <c r="E52" s="20">
        <f>IF(O44="","",O44)</f>
        <v>8</v>
      </c>
      <c r="F52" s="8">
        <f>IF(Q46="","",Q46)</f>
        <v>1</v>
      </c>
      <c r="G52" s="9" t="str">
        <f>IF(M48="","",M48)</f>
        <v>－</v>
      </c>
      <c r="H52" s="20">
        <f>IF(O46="","",O46)</f>
        <v>8</v>
      </c>
      <c r="I52" s="55">
        <f>IF(Q48="","",Q48)</f>
        <v>2</v>
      </c>
      <c r="J52" s="55" t="str">
        <f>IF(P48="","",P48)</f>
        <v>－</v>
      </c>
      <c r="K52" s="55">
        <f>IF(O48="","",O48)</f>
        <v>3</v>
      </c>
      <c r="L52" s="21">
        <f>IF(Q50="","",Q50)</f>
        <v>3</v>
      </c>
      <c r="M52" s="9" t="str">
        <f>IF(P50="","",P50)</f>
        <v>－</v>
      </c>
      <c r="N52" s="22">
        <f>IF(O50="","",O50)</f>
        <v>5</v>
      </c>
      <c r="O52" s="21"/>
      <c r="P52" s="51"/>
      <c r="Q52" s="24"/>
      <c r="R52" s="126"/>
      <c r="S52" s="127"/>
      <c r="T52" s="128"/>
      <c r="U52" s="129"/>
      <c r="V52" s="126"/>
      <c r="W52" s="142"/>
      <c r="X52" s="143"/>
      <c r="Y52" s="89"/>
    </row>
    <row r="53" spans="2:25" ht="20.100000000000001" customHeight="1"/>
    <row r="54" spans="2:25" ht="20.100000000000001" customHeight="1"/>
    <row r="55" spans="2:25" ht="15.75" customHeight="1"/>
  </sheetData>
  <mergeCells count="295">
    <mergeCell ref="U45:U46"/>
    <mergeCell ref="V45:V46"/>
    <mergeCell ref="W45:W46"/>
    <mergeCell ref="R45:R46"/>
    <mergeCell ref="S45:S46"/>
    <mergeCell ref="T45:T46"/>
    <mergeCell ref="Y43:Y44"/>
    <mergeCell ref="V43:V44"/>
    <mergeCell ref="W43:W44"/>
    <mergeCell ref="X43:X44"/>
    <mergeCell ref="R43:R44"/>
    <mergeCell ref="S43:S44"/>
    <mergeCell ref="T43:T44"/>
    <mergeCell ref="U43:U44"/>
    <mergeCell ref="Z1:AI1"/>
    <mergeCell ref="R25:R26"/>
    <mergeCell ref="O16:O17"/>
    <mergeCell ref="O21:O22"/>
    <mergeCell ref="P21:P22"/>
    <mergeCell ref="Q21:Q22"/>
    <mergeCell ref="R21:R22"/>
    <mergeCell ref="T23:T24"/>
    <mergeCell ref="AA8:AB11"/>
    <mergeCell ref="AA12:AB15"/>
    <mergeCell ref="AA16:AB19"/>
    <mergeCell ref="AA20:AB23"/>
    <mergeCell ref="AA24:AB27"/>
    <mergeCell ref="U14:U15"/>
    <mergeCell ref="V14:V15"/>
    <mergeCell ref="P10:P11"/>
    <mergeCell ref="V10:V11"/>
    <mergeCell ref="V12:V13"/>
    <mergeCell ref="V16:V17"/>
    <mergeCell ref="S12:S13"/>
    <mergeCell ref="Q10:Q11"/>
    <mergeCell ref="R10:R11"/>
    <mergeCell ref="S16:S17"/>
    <mergeCell ref="S10:S11"/>
    <mergeCell ref="B36:B37"/>
    <mergeCell ref="C36:E36"/>
    <mergeCell ref="F36:H36"/>
    <mergeCell ref="I36:K36"/>
    <mergeCell ref="L36:N36"/>
    <mergeCell ref="R36:R37"/>
    <mergeCell ref="S36:S37"/>
    <mergeCell ref="T36:T37"/>
    <mergeCell ref="U36:U37"/>
    <mergeCell ref="O36:O37"/>
    <mergeCell ref="P36:P37"/>
    <mergeCell ref="Q36:Q37"/>
    <mergeCell ref="R51:R52"/>
    <mergeCell ref="S51:S52"/>
    <mergeCell ref="T51:T52"/>
    <mergeCell ref="U51:U52"/>
    <mergeCell ref="AA28:AB31"/>
    <mergeCell ref="AA32:AB35"/>
    <mergeCell ref="AA36:AB39"/>
    <mergeCell ref="AG22:AI25"/>
    <mergeCell ref="L41:N42"/>
    <mergeCell ref="V36:V37"/>
    <mergeCell ref="AA41:AB42"/>
    <mergeCell ref="AA43:AB44"/>
    <mergeCell ref="AA45:AB46"/>
    <mergeCell ref="AA47:AB48"/>
    <mergeCell ref="AC41:AE42"/>
    <mergeCell ref="AC43:AE44"/>
    <mergeCell ref="AC45:AE46"/>
    <mergeCell ref="AC47:AE48"/>
    <mergeCell ref="O51:Q51"/>
    <mergeCell ref="R47:R48"/>
    <mergeCell ref="X45:X46"/>
    <mergeCell ref="V51:V52"/>
    <mergeCell ref="W51:W52"/>
    <mergeCell ref="X51:X52"/>
    <mergeCell ref="B45:B46"/>
    <mergeCell ref="C45:E45"/>
    <mergeCell ref="F45:H45"/>
    <mergeCell ref="I45:K45"/>
    <mergeCell ref="L45:N45"/>
    <mergeCell ref="O45:Q45"/>
    <mergeCell ref="B51:B52"/>
    <mergeCell ref="C51:E51"/>
    <mergeCell ref="F51:H51"/>
    <mergeCell ref="I51:K51"/>
    <mergeCell ref="L51:N51"/>
    <mergeCell ref="R38:R39"/>
    <mergeCell ref="O41:Q42"/>
    <mergeCell ref="B43:B44"/>
    <mergeCell ref="C43:E43"/>
    <mergeCell ref="F43:H43"/>
    <mergeCell ref="I41:K42"/>
    <mergeCell ref="F41:H42"/>
    <mergeCell ref="C41:E42"/>
    <mergeCell ref="B41:B42"/>
    <mergeCell ref="I43:K43"/>
    <mergeCell ref="L43:N43"/>
    <mergeCell ref="O43:Q43"/>
    <mergeCell ref="B38:B39"/>
    <mergeCell ref="C38:E38"/>
    <mergeCell ref="F38:H38"/>
    <mergeCell ref="I38:K38"/>
    <mergeCell ref="L38:N38"/>
    <mergeCell ref="O38:O39"/>
    <mergeCell ref="P38:P39"/>
    <mergeCell ref="Q38:Q39"/>
    <mergeCell ref="F32:H32"/>
    <mergeCell ref="B34:B35"/>
    <mergeCell ref="C34:E34"/>
    <mergeCell ref="F34:H34"/>
    <mergeCell ref="I34:K34"/>
    <mergeCell ref="L34:N34"/>
    <mergeCell ref="I32:K32"/>
    <mergeCell ref="L32:N32"/>
    <mergeCell ref="R34:R35"/>
    <mergeCell ref="B32:B33"/>
    <mergeCell ref="C32:E32"/>
    <mergeCell ref="L23:N23"/>
    <mergeCell ref="O23:O24"/>
    <mergeCell ref="P23:P24"/>
    <mergeCell ref="Q23:Q24"/>
    <mergeCell ref="R23:R24"/>
    <mergeCell ref="S34:S35"/>
    <mergeCell ref="T34:T35"/>
    <mergeCell ref="O32:O33"/>
    <mergeCell ref="P32:P33"/>
    <mergeCell ref="Q32:Q33"/>
    <mergeCell ref="R32:R33"/>
    <mergeCell ref="O34:O35"/>
    <mergeCell ref="P34:P35"/>
    <mergeCell ref="Q34:Q35"/>
    <mergeCell ref="S32:S33"/>
    <mergeCell ref="T32:T33"/>
    <mergeCell ref="I10:K10"/>
    <mergeCell ref="I12:K12"/>
    <mergeCell ref="C10:E10"/>
    <mergeCell ref="L10:N10"/>
    <mergeCell ref="C16:E16"/>
    <mergeCell ref="F16:H16"/>
    <mergeCell ref="B14:B15"/>
    <mergeCell ref="U32:U33"/>
    <mergeCell ref="V32:V33"/>
    <mergeCell ref="U23:U24"/>
    <mergeCell ref="V23:V24"/>
    <mergeCell ref="S25:S26"/>
    <mergeCell ref="T25:T26"/>
    <mergeCell ref="U25:U26"/>
    <mergeCell ref="V25:V26"/>
    <mergeCell ref="L21:N21"/>
    <mergeCell ref="L25:N25"/>
    <mergeCell ref="O25:O26"/>
    <mergeCell ref="P25:P26"/>
    <mergeCell ref="Q25:Q26"/>
    <mergeCell ref="S21:S22"/>
    <mergeCell ref="T21:T22"/>
    <mergeCell ref="U21:U22"/>
    <mergeCell ref="V21:V22"/>
    <mergeCell ref="Z2:AM2"/>
    <mergeCell ref="R30:R31"/>
    <mergeCell ref="Q30:Q31"/>
    <mergeCell ref="P30:P31"/>
    <mergeCell ref="O30:O31"/>
    <mergeCell ref="T12:T13"/>
    <mergeCell ref="S23:S24"/>
    <mergeCell ref="S27:S28"/>
    <mergeCell ref="T27:T28"/>
    <mergeCell ref="U27:U28"/>
    <mergeCell ref="V27:V28"/>
    <mergeCell ref="V30:V31"/>
    <mergeCell ref="U30:U31"/>
    <mergeCell ref="T30:T31"/>
    <mergeCell ref="S30:S31"/>
    <mergeCell ref="T10:T11"/>
    <mergeCell ref="U10:U11"/>
    <mergeCell ref="T16:T17"/>
    <mergeCell ref="U16:U17"/>
    <mergeCell ref="U12:U13"/>
    <mergeCell ref="V8:V9"/>
    <mergeCell ref="U8:U9"/>
    <mergeCell ref="T8:T9"/>
    <mergeCell ref="S8:S9"/>
    <mergeCell ref="B8:B9"/>
    <mergeCell ref="C8:E9"/>
    <mergeCell ref="L8:N9"/>
    <mergeCell ref="I8:K9"/>
    <mergeCell ref="F8:H9"/>
    <mergeCell ref="Q12:Q13"/>
    <mergeCell ref="R12:R13"/>
    <mergeCell ref="O10:O11"/>
    <mergeCell ref="P16:P17"/>
    <mergeCell ref="O12:O13"/>
    <mergeCell ref="P12:P13"/>
    <mergeCell ref="R8:R9"/>
    <mergeCell ref="Q8:Q9"/>
    <mergeCell ref="P8:P9"/>
    <mergeCell ref="O8:O9"/>
    <mergeCell ref="B10:B11"/>
    <mergeCell ref="L16:N16"/>
    <mergeCell ref="I16:K16"/>
    <mergeCell ref="B12:B13"/>
    <mergeCell ref="B16:B17"/>
    <mergeCell ref="C12:E12"/>
    <mergeCell ref="F12:H12"/>
    <mergeCell ref="F10:H10"/>
    <mergeCell ref="L12:N12"/>
    <mergeCell ref="B30:B31"/>
    <mergeCell ref="B25:B26"/>
    <mergeCell ref="C25:E25"/>
    <mergeCell ref="F25:H25"/>
    <mergeCell ref="B23:B24"/>
    <mergeCell ref="C23:E23"/>
    <mergeCell ref="F23:H23"/>
    <mergeCell ref="I23:K23"/>
    <mergeCell ref="B21:B22"/>
    <mergeCell ref="B27:B28"/>
    <mergeCell ref="F30:H31"/>
    <mergeCell ref="C30:E31"/>
    <mergeCell ref="B19:B20"/>
    <mergeCell ref="C14:E14"/>
    <mergeCell ref="F14:H14"/>
    <mergeCell ref="L14:N14"/>
    <mergeCell ref="V19:V20"/>
    <mergeCell ref="U19:U20"/>
    <mergeCell ref="T19:T20"/>
    <mergeCell ref="S19:S20"/>
    <mergeCell ref="R19:R20"/>
    <mergeCell ref="Q19:Q20"/>
    <mergeCell ref="P19:P20"/>
    <mergeCell ref="O19:O20"/>
    <mergeCell ref="F19:H20"/>
    <mergeCell ref="Q16:Q17"/>
    <mergeCell ref="R16:R17"/>
    <mergeCell ref="O14:O15"/>
    <mergeCell ref="P14:P15"/>
    <mergeCell ref="Q14:Q15"/>
    <mergeCell ref="R14:R15"/>
    <mergeCell ref="S14:S15"/>
    <mergeCell ref="T14:T15"/>
    <mergeCell ref="C19:E20"/>
    <mergeCell ref="X41:X42"/>
    <mergeCell ref="W41:W42"/>
    <mergeCell ref="V41:V42"/>
    <mergeCell ref="S38:S39"/>
    <mergeCell ref="T38:T39"/>
    <mergeCell ref="U38:U39"/>
    <mergeCell ref="V38:V39"/>
    <mergeCell ref="U34:U35"/>
    <mergeCell ref="V34:V35"/>
    <mergeCell ref="Y41:Y42"/>
    <mergeCell ref="L30:N31"/>
    <mergeCell ref="C21:E21"/>
    <mergeCell ref="F21:H21"/>
    <mergeCell ref="I21:K21"/>
    <mergeCell ref="L19:N20"/>
    <mergeCell ref="I19:K20"/>
    <mergeCell ref="U49:U50"/>
    <mergeCell ref="V49:V50"/>
    <mergeCell ref="W49:W50"/>
    <mergeCell ref="X49:X50"/>
    <mergeCell ref="C27:E27"/>
    <mergeCell ref="F27:H27"/>
    <mergeCell ref="I27:K27"/>
    <mergeCell ref="L27:N27"/>
    <mergeCell ref="O27:O28"/>
    <mergeCell ref="P27:P28"/>
    <mergeCell ref="Q27:Q28"/>
    <mergeCell ref="R27:R28"/>
    <mergeCell ref="U41:U42"/>
    <mergeCell ref="T41:T42"/>
    <mergeCell ref="S41:S42"/>
    <mergeCell ref="R41:R42"/>
    <mergeCell ref="I30:K31"/>
    <mergeCell ref="B1:X1"/>
    <mergeCell ref="Y45:Y46"/>
    <mergeCell ref="Y47:Y48"/>
    <mergeCell ref="Y49:Y50"/>
    <mergeCell ref="Y51:Y52"/>
    <mergeCell ref="B47:B48"/>
    <mergeCell ref="B49:B50"/>
    <mergeCell ref="L47:N47"/>
    <mergeCell ref="O47:Q47"/>
    <mergeCell ref="O49:Q49"/>
    <mergeCell ref="C47:E47"/>
    <mergeCell ref="I49:K49"/>
    <mergeCell ref="F49:H49"/>
    <mergeCell ref="C49:E49"/>
    <mergeCell ref="F47:H47"/>
    <mergeCell ref="S47:S48"/>
    <mergeCell ref="T47:T48"/>
    <mergeCell ref="U47:U48"/>
    <mergeCell ref="V47:V48"/>
    <mergeCell ref="W47:W48"/>
    <mergeCell ref="X47:X48"/>
    <mergeCell ref="R49:R50"/>
    <mergeCell ref="S49:S50"/>
    <mergeCell ref="T49:T50"/>
  </mergeCells>
  <phoneticPr fontId="1"/>
  <printOptions horizontalCentered="1"/>
  <pageMargins left="0.39370078740157483" right="0.39370078740157483" top="0.78740157480314965" bottom="0.78740157480314965" header="0" footer="0"/>
  <pageSetup paperSize="8" scale="81" orientation="landscape" r:id="rId1"/>
  <headerFooter alignWithMargins="0"/>
  <ignoredErrors>
    <ignoredError sqref="L47 O47 I4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9" sqref="L19"/>
    </sheetView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星取表</vt:lpstr>
      <vt:lpstr>Sheet2</vt:lpstr>
      <vt:lpstr>星取表!Print_Area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tezukas</dc:creator>
  <cp:lastModifiedBy>R0216225</cp:lastModifiedBy>
  <cp:lastPrinted>2018-03-02T01:26:06Z</cp:lastPrinted>
  <dcterms:created xsi:type="dcterms:W3CDTF">1997-01-08T22:48:59Z</dcterms:created>
  <dcterms:modified xsi:type="dcterms:W3CDTF">2020-01-19T23:52:29Z</dcterms:modified>
</cp:coreProperties>
</file>