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-gotoy\Desktop\"/>
    </mc:Choice>
  </mc:AlternateContent>
  <bookViews>
    <workbookView xWindow="0" yWindow="0" windowWidth="20490" windowHeight="7560"/>
  </bookViews>
  <sheets>
    <sheet name="結果" sheetId="7" r:id="rId1"/>
  </sheets>
  <definedNames>
    <definedName name="_xlnm.Print_Area" localSheetId="0">結果!$A$1:$AG$46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V44" i="7" l="1"/>
  <c r="V43" i="7"/>
  <c r="V42" i="7"/>
  <c r="V41" i="7"/>
  <c r="V39" i="7"/>
  <c r="V40" i="7"/>
  <c r="V24" i="7"/>
  <c r="V23" i="7"/>
  <c r="H44" i="7"/>
  <c r="F44" i="7"/>
  <c r="E44" i="7"/>
  <c r="C44" i="7"/>
  <c r="J42" i="7"/>
  <c r="G44" i="7" s="1"/>
  <c r="E42" i="7"/>
  <c r="T41" i="7" s="1"/>
  <c r="C42" i="7"/>
  <c r="S41" i="7" s="1"/>
  <c r="I41" i="7"/>
  <c r="F43" i="7" s="1"/>
  <c r="J40" i="7"/>
  <c r="D44" i="7" s="1"/>
  <c r="G40" i="7"/>
  <c r="D42" i="7" s="1"/>
  <c r="T39" i="7"/>
  <c r="S39" i="7"/>
  <c r="I39" i="7"/>
  <c r="C43" i="7" s="1"/>
  <c r="F39" i="7"/>
  <c r="P39" i="7" s="1"/>
  <c r="I37" i="7"/>
  <c r="F37" i="7"/>
  <c r="C37" i="7"/>
  <c r="T43" i="7" l="1"/>
  <c r="U39" i="7"/>
  <c r="S43" i="7"/>
  <c r="U43" i="7" s="1"/>
  <c r="U41" i="7"/>
  <c r="Q43" i="7"/>
  <c r="P43" i="7"/>
  <c r="O43" i="7"/>
  <c r="C41" i="7"/>
  <c r="Q39" i="7"/>
  <c r="O39" i="7"/>
  <c r="V33" i="7"/>
  <c r="R43" i="7" l="1"/>
  <c r="R39" i="7"/>
  <c r="O41" i="7"/>
  <c r="Q41" i="7"/>
  <c r="P41" i="7"/>
  <c r="V13" i="7"/>
  <c r="R41" i="7" l="1"/>
  <c r="H17" i="7"/>
  <c r="F17" i="7"/>
  <c r="E17" i="7"/>
  <c r="C17" i="7"/>
  <c r="J15" i="7"/>
  <c r="G17" i="7" s="1"/>
  <c r="E15" i="7"/>
  <c r="C15" i="7"/>
  <c r="I14" i="7"/>
  <c r="F16" i="7" s="1"/>
  <c r="J13" i="7"/>
  <c r="D17" i="7" s="1"/>
  <c r="G13" i="7"/>
  <c r="D15" i="7" s="1"/>
  <c r="I12" i="7"/>
  <c r="C16" i="7" s="1"/>
  <c r="F12" i="7"/>
  <c r="C14" i="7" s="1"/>
  <c r="V15" i="7" l="1"/>
  <c r="T30" i="7"/>
  <c r="S30" i="7"/>
  <c r="T21" i="7"/>
  <c r="S21" i="7"/>
  <c r="T12" i="7"/>
  <c r="S12" i="7"/>
  <c r="U21" i="7" l="1"/>
  <c r="U30" i="7"/>
  <c r="T16" i="7"/>
  <c r="S16" i="7"/>
  <c r="T14" i="7"/>
  <c r="S14" i="7"/>
  <c r="U14" i="7" l="1"/>
  <c r="U16" i="7"/>
  <c r="H35" i="7"/>
  <c r="F35" i="7"/>
  <c r="E35" i="7"/>
  <c r="C35" i="7"/>
  <c r="J33" i="7"/>
  <c r="G35" i="7" s="1"/>
  <c r="E33" i="7"/>
  <c r="T32" i="7" s="1"/>
  <c r="C33" i="7"/>
  <c r="S32" i="7" s="1"/>
  <c r="I32" i="7"/>
  <c r="F34" i="7" s="1"/>
  <c r="J31" i="7"/>
  <c r="D35" i="7" s="1"/>
  <c r="G31" i="7"/>
  <c r="D33" i="7" s="1"/>
  <c r="I30" i="7"/>
  <c r="C34" i="7" s="1"/>
  <c r="F30" i="7"/>
  <c r="C32" i="7" s="1"/>
  <c r="S34" i="7" l="1"/>
  <c r="T34" i="7"/>
  <c r="U32" i="7"/>
  <c r="V35" i="7"/>
  <c r="V26" i="7"/>
  <c r="U34" i="7" l="1"/>
  <c r="V31" i="7"/>
  <c r="I28" i="7"/>
  <c r="F28" i="7"/>
  <c r="C28" i="7"/>
  <c r="H26" i="7"/>
  <c r="F26" i="7"/>
  <c r="E26" i="7"/>
  <c r="T25" i="7" s="1"/>
  <c r="C26" i="7"/>
  <c r="J24" i="7"/>
  <c r="G26" i="7" s="1"/>
  <c r="E24" i="7"/>
  <c r="T23" i="7" s="1"/>
  <c r="C24" i="7"/>
  <c r="S23" i="7" s="1"/>
  <c r="I23" i="7"/>
  <c r="F25" i="7" s="1"/>
  <c r="V22" i="7"/>
  <c r="J22" i="7"/>
  <c r="D26" i="7" s="1"/>
  <c r="G22" i="7"/>
  <c r="D24" i="7" s="1"/>
  <c r="I21" i="7"/>
  <c r="C25" i="7" s="1"/>
  <c r="F21" i="7"/>
  <c r="I19" i="7"/>
  <c r="F19" i="7"/>
  <c r="C19" i="7"/>
  <c r="C10" i="7"/>
  <c r="F10" i="7"/>
  <c r="S25" i="7" l="1"/>
  <c r="U25" i="7" s="1"/>
  <c r="O21" i="7"/>
  <c r="U23" i="7"/>
  <c r="P34" i="7"/>
  <c r="O34" i="7"/>
  <c r="C23" i="7"/>
  <c r="Q23" i="7" s="1"/>
  <c r="O30" i="7"/>
  <c r="Q32" i="7"/>
  <c r="P32" i="7"/>
  <c r="O32" i="7"/>
  <c r="P30" i="7"/>
  <c r="Q30" i="7"/>
  <c r="Q34" i="7"/>
  <c r="O25" i="7"/>
  <c r="Q25" i="7"/>
  <c r="P25" i="7"/>
  <c r="P21" i="7"/>
  <c r="Q21" i="7"/>
  <c r="R21" i="7" s="1"/>
  <c r="V17" i="7"/>
  <c r="I10" i="7"/>
  <c r="R30" i="7" l="1"/>
  <c r="R34" i="7"/>
  <c r="P23" i="7"/>
  <c r="O23" i="7"/>
  <c r="R23" i="7" s="1"/>
  <c r="R32" i="7"/>
  <c r="O12" i="7"/>
  <c r="R25" i="7"/>
  <c r="U12" i="7"/>
  <c r="Q16" i="7"/>
  <c r="P14" i="7"/>
  <c r="Q12" i="7"/>
  <c r="O16" i="7"/>
  <c r="P12" i="7"/>
  <c r="O14" i="7"/>
  <c r="Q14" i="7"/>
  <c r="P16" i="7"/>
  <c r="V25" i="7" l="1"/>
  <c r="V34" i="7"/>
  <c r="V21" i="7"/>
  <c r="R12" i="7"/>
  <c r="V30" i="7"/>
  <c r="R16" i="7"/>
  <c r="R14" i="7"/>
  <c r="V12" i="7" l="1"/>
  <c r="V14" i="7"/>
  <c r="V16" i="7"/>
</calcChain>
</file>

<file path=xl/sharedStrings.xml><?xml version="1.0" encoding="utf-8"?>
<sst xmlns="http://schemas.openxmlformats.org/spreadsheetml/2006/main" count="69" uniqueCount="43">
  <si>
    <t>負</t>
  </si>
  <si>
    <t>勝点</t>
  </si>
  <si>
    <t>得点</t>
  </si>
  <si>
    <t>失点</t>
  </si>
  <si>
    <t>順位</t>
  </si>
  <si>
    <t>勝</t>
    <phoneticPr fontId="1"/>
  </si>
  <si>
    <t>分</t>
    <rPh sb="0" eb="1">
      <t>ワ</t>
    </rPh>
    <phoneticPr fontId="1"/>
  </si>
  <si>
    <t>得失差</t>
    <phoneticPr fontId="1"/>
  </si>
  <si>
    <t>北湘南</t>
    <rPh sb="0" eb="1">
      <t>キタ</t>
    </rPh>
    <rPh sb="1" eb="3">
      <t>ショウナン</t>
    </rPh>
    <phoneticPr fontId="1"/>
  </si>
  <si>
    <t>虻田中</t>
    <rPh sb="0" eb="2">
      <t>アブタ</t>
    </rPh>
    <rPh sb="2" eb="3">
      <t>チュウ</t>
    </rPh>
    <phoneticPr fontId="1"/>
  </si>
  <si>
    <t>伊達中</t>
    <rPh sb="0" eb="2">
      <t>ダテ</t>
    </rPh>
    <rPh sb="2" eb="3">
      <t>チュウ</t>
    </rPh>
    <phoneticPr fontId="1"/>
  </si>
  <si>
    <t>東明中</t>
    <rPh sb="0" eb="2">
      <t>トウメイ</t>
    </rPh>
    <rPh sb="2" eb="3">
      <t>チュウ</t>
    </rPh>
    <phoneticPr fontId="1"/>
  </si>
  <si>
    <t>主　管</t>
    <rPh sb="0" eb="1">
      <t>シュ</t>
    </rPh>
    <rPh sb="2" eb="3">
      <t>カン</t>
    </rPh>
    <phoneticPr fontId="1"/>
  </si>
  <si>
    <t>期　日</t>
    <rPh sb="0" eb="1">
      <t>キ</t>
    </rPh>
    <rPh sb="2" eb="3">
      <t>ヒ</t>
    </rPh>
    <phoneticPr fontId="1"/>
  </si>
  <si>
    <t>登別FC</t>
    <rPh sb="0" eb="2">
      <t>ノボリベツ</t>
    </rPh>
    <phoneticPr fontId="1"/>
  </si>
  <si>
    <t>会　場</t>
    <rPh sb="0" eb="1">
      <t>カイ</t>
    </rPh>
    <rPh sb="2" eb="3">
      <t>ジョウ</t>
    </rPh>
    <phoneticPr fontId="1"/>
  </si>
  <si>
    <t>室蘭地区サッカー協会　第３種委員会</t>
    <rPh sb="0" eb="2">
      <t>ムロラン</t>
    </rPh>
    <rPh sb="2" eb="4">
      <t>チク</t>
    </rPh>
    <rPh sb="8" eb="10">
      <t>キョウカイ</t>
    </rPh>
    <rPh sb="11" eb="12">
      <t>ダイ</t>
    </rPh>
    <rPh sb="13" eb="14">
      <t>シュ</t>
    </rPh>
    <rPh sb="14" eb="16">
      <t>イイン</t>
    </rPh>
    <rPh sb="16" eb="17">
      <t>カイ</t>
    </rPh>
    <phoneticPr fontId="1"/>
  </si>
  <si>
    <t>室蘭SC</t>
    <rPh sb="0" eb="2">
      <t>ムロラン</t>
    </rPh>
    <phoneticPr fontId="1"/>
  </si>
  <si>
    <t>桜蘭中</t>
    <rPh sb="0" eb="1">
      <t>サクラ</t>
    </rPh>
    <rPh sb="1" eb="2">
      <t>ラン</t>
    </rPh>
    <rPh sb="2" eb="3">
      <t>チュウ</t>
    </rPh>
    <phoneticPr fontId="1"/>
  </si>
  <si>
    <t>明日中</t>
    <rPh sb="0" eb="2">
      <t>アシタ</t>
    </rPh>
    <rPh sb="2" eb="3">
      <t>チュウ</t>
    </rPh>
    <phoneticPr fontId="1"/>
  </si>
  <si>
    <t>令和元年度　第３１回全道U-１５フットサル選手権大会
室蘭地区予選大会　予選リーグ</t>
    <rPh sb="0" eb="2">
      <t>レイワ</t>
    </rPh>
    <rPh sb="2" eb="3">
      <t>ガン</t>
    </rPh>
    <rPh sb="21" eb="24">
      <t>センシュケン</t>
    </rPh>
    <rPh sb="36" eb="38">
      <t>ヨセン</t>
    </rPh>
    <phoneticPr fontId="1"/>
  </si>
  <si>
    <t>令和元年度　第３１回全道U-１５フットサル選手権大会
室蘭地区予選大会　決勝トーナメント</t>
    <rPh sb="0" eb="2">
      <t>レイワ</t>
    </rPh>
    <rPh sb="2" eb="3">
      <t>ガン</t>
    </rPh>
    <rPh sb="21" eb="24">
      <t>センシュケン</t>
    </rPh>
    <rPh sb="36" eb="38">
      <t>ケッショウ</t>
    </rPh>
    <phoneticPr fontId="1"/>
  </si>
  <si>
    <t>令和元年１０月２２日（火・祝）</t>
    <rPh sb="0" eb="2">
      <t>レイワ</t>
    </rPh>
    <rPh sb="2" eb="3">
      <t>ガン</t>
    </rPh>
    <rPh sb="3" eb="4">
      <t>ネン</t>
    </rPh>
    <rPh sb="6" eb="7">
      <t>ガツ</t>
    </rPh>
    <rPh sb="9" eb="10">
      <t>ニチ</t>
    </rPh>
    <rPh sb="11" eb="12">
      <t>カ</t>
    </rPh>
    <rPh sb="13" eb="14">
      <t>シュク</t>
    </rPh>
    <phoneticPr fontId="1"/>
  </si>
  <si>
    <t>登別市総合体育館</t>
    <rPh sb="0" eb="2">
      <t>ノボリベツ</t>
    </rPh>
    <rPh sb="2" eb="3">
      <t>シ</t>
    </rPh>
    <rPh sb="3" eb="5">
      <t>ソウゴウ</t>
    </rPh>
    <rPh sb="5" eb="7">
      <t>タイイク</t>
    </rPh>
    <rPh sb="7" eb="8">
      <t>カン</t>
    </rPh>
    <phoneticPr fontId="1"/>
  </si>
  <si>
    <t>コンサ室蘭</t>
    <rPh sb="3" eb="4">
      <t>ムロ</t>
    </rPh>
    <rPh sb="4" eb="5">
      <t>ラン</t>
    </rPh>
    <phoneticPr fontId="1"/>
  </si>
  <si>
    <t>緑陽中</t>
    <rPh sb="0" eb="1">
      <t>ミドリ</t>
    </rPh>
    <rPh sb="1" eb="2">
      <t>ヨウ</t>
    </rPh>
    <rPh sb="2" eb="3">
      <t>チュウ</t>
    </rPh>
    <phoneticPr fontId="1"/>
  </si>
  <si>
    <t>Ａブロック</t>
    <phoneticPr fontId="1"/>
  </si>
  <si>
    <t>Ｂブロック</t>
    <phoneticPr fontId="1"/>
  </si>
  <si>
    <t>Ⅽブロック</t>
    <phoneticPr fontId="1"/>
  </si>
  <si>
    <t>Ｄブロック</t>
    <phoneticPr fontId="1"/>
  </si>
  <si>
    <t>翔陽・港北</t>
    <rPh sb="0" eb="1">
      <t>ショウ</t>
    </rPh>
    <rPh sb="1" eb="2">
      <t>ヨウ</t>
    </rPh>
    <rPh sb="3" eb="4">
      <t>ミナト</t>
    </rPh>
    <rPh sb="4" eb="5">
      <t>キタ</t>
    </rPh>
    <phoneticPr fontId="1"/>
  </si>
  <si>
    <t>室蘭西</t>
    <rPh sb="0" eb="1">
      <t>ムロ</t>
    </rPh>
    <rPh sb="1" eb="2">
      <t>ラン</t>
    </rPh>
    <rPh sb="2" eb="3">
      <t>ニシ</t>
    </rPh>
    <phoneticPr fontId="1"/>
  </si>
  <si>
    <t>コンサドーレ室蘭U－15</t>
    <rPh sb="6" eb="7">
      <t>ムロ</t>
    </rPh>
    <rPh sb="7" eb="8">
      <t>ラン</t>
    </rPh>
    <phoneticPr fontId="1"/>
  </si>
  <si>
    <t>室蘭市立桜蘭中学校</t>
    <rPh sb="0" eb="1">
      <t>ムロ</t>
    </rPh>
    <rPh sb="1" eb="2">
      <t>ラン</t>
    </rPh>
    <rPh sb="2" eb="4">
      <t>シリツ</t>
    </rPh>
    <rPh sb="4" eb="5">
      <t>サクラ</t>
    </rPh>
    <rPh sb="5" eb="6">
      <t>ラン</t>
    </rPh>
    <rPh sb="6" eb="9">
      <t>チュウガッコウ</t>
    </rPh>
    <phoneticPr fontId="1"/>
  </si>
  <si>
    <t>伊達市立伊達中学校</t>
    <rPh sb="0" eb="2">
      <t>ダテ</t>
    </rPh>
    <rPh sb="2" eb="4">
      <t>シリツ</t>
    </rPh>
    <rPh sb="4" eb="6">
      <t>ダテ</t>
    </rPh>
    <rPh sb="6" eb="9">
      <t>チュウガッコウ</t>
    </rPh>
    <phoneticPr fontId="1"/>
  </si>
  <si>
    <t>登別明日中等教育学校</t>
    <rPh sb="0" eb="2">
      <t>ノボリベツ</t>
    </rPh>
    <rPh sb="2" eb="4">
      <t>アシタ</t>
    </rPh>
    <rPh sb="4" eb="6">
      <t>チュウトウ</t>
    </rPh>
    <rPh sb="6" eb="8">
      <t>キョウイク</t>
    </rPh>
    <rPh sb="8" eb="10">
      <t>ガッコウ</t>
    </rPh>
    <phoneticPr fontId="1"/>
  </si>
  <si>
    <t>優勝</t>
    <rPh sb="0" eb="2">
      <t>ユウショウ</t>
    </rPh>
    <phoneticPr fontId="1"/>
  </si>
  <si>
    <t>準優勝</t>
    <rPh sb="0" eb="1">
      <t>ジュン</t>
    </rPh>
    <rPh sb="1" eb="2">
      <t>ユウ</t>
    </rPh>
    <rPh sb="2" eb="3">
      <t>カチ</t>
    </rPh>
    <phoneticPr fontId="1"/>
  </si>
  <si>
    <t>３位</t>
    <rPh sb="1" eb="2">
      <t>イ</t>
    </rPh>
    <phoneticPr fontId="1"/>
  </si>
  <si>
    <t>伊達市立伊達中学校</t>
    <phoneticPr fontId="1"/>
  </si>
  <si>
    <t>コンサドーレ室蘭U－15</t>
    <phoneticPr fontId="1"/>
  </si>
  <si>
    <t>登別明日中等教育学校</t>
    <phoneticPr fontId="1"/>
  </si>
  <si>
    <t>室蘭市立桜蘭中学校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</si>
</sst>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AR P丸ゴシック体M"/>
      <family val="3"/>
      <charset val="128"/>
    </font>
    <font>
      <sz val="11"/>
      <name val="HG丸ｺﾞｼｯｸM-PRO"/>
      <family val="3"/>
      <charset val="128"/>
    </font>
    <font>
      <b/>
      <i/>
      <sz val="15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9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14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b/>
      <sz val="22"/>
      <name val="HG丸ｺﾞｼｯｸM-PRO"/>
      <family val="3"/>
      <charset val="128"/>
    </font>
    <font>
      <b/>
      <sz val="16"/>
      <name val="HG丸ｺﾞｼｯｸM-PRO"/>
      <family val="3"/>
      <charset val="128"/>
    </font>
    <font>
      <sz val="14"/>
      <name val="AR P丸ゴシック体M"/>
      <family val="3"/>
      <charset val="128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4">
    <xf numFmtId="0" fontId="0" fillId="0" borderId="0" xfId="0"/>
    <xf numFmtId="0" fontId="2" fillId="0" borderId="0" xfId="0" applyFont="1"/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5" fillId="0" borderId="0" xfId="0" applyFont="1" applyBorder="1" applyAlignment="1">
      <alignment horizontal="center"/>
    </xf>
    <xf numFmtId="0" fontId="5" fillId="0" borderId="0" xfId="0" applyFont="1" applyBorder="1"/>
    <xf numFmtId="0" fontId="5" fillId="0" borderId="28" xfId="0" applyFont="1" applyBorder="1" applyAlignment="1">
      <alignment horizontal="left" vertical="center"/>
    </xf>
    <xf numFmtId="20" fontId="5" fillId="0" borderId="0" xfId="0" applyNumberFormat="1" applyFont="1" applyBorder="1" applyAlignment="1">
      <alignment horizontal="right" vertical="center"/>
    </xf>
    <xf numFmtId="0" fontId="5" fillId="0" borderId="4" xfId="0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 shrinkToFit="1"/>
    </xf>
    <xf numFmtId="0" fontId="5" fillId="0" borderId="33" xfId="0" applyFont="1" applyBorder="1" applyAlignment="1">
      <alignment horizontal="left" vertical="center"/>
    </xf>
    <xf numFmtId="0" fontId="6" fillId="0" borderId="0" xfId="0" applyFont="1" applyBorder="1" applyAlignment="1">
      <alignment horizontal="right" vertical="center"/>
    </xf>
    <xf numFmtId="0" fontId="4" fillId="0" borderId="0" xfId="0" applyFont="1" applyAlignment="1">
      <alignment horizontal="center" vertical="center" wrapText="1" shrinkToFit="1"/>
    </xf>
    <xf numFmtId="0" fontId="5" fillId="0" borderId="0" xfId="0" applyFont="1" applyBorder="1" applyAlignment="1">
      <alignment horizontal="center" vertical="center"/>
    </xf>
    <xf numFmtId="0" fontId="4" fillId="0" borderId="0" xfId="0" applyFont="1" applyAlignment="1">
      <alignment vertical="center" wrapText="1" shrinkToFit="1"/>
    </xf>
    <xf numFmtId="0" fontId="5" fillId="0" borderId="0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 shrinkToFit="1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0" fontId="3" fillId="0" borderId="0" xfId="0" applyFont="1"/>
    <xf numFmtId="0" fontId="10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3" fillId="0" borderId="0" xfId="0" applyFont="1" applyFill="1"/>
    <xf numFmtId="0" fontId="3" fillId="0" borderId="0" xfId="0" applyFont="1" applyFill="1" applyAlignment="1"/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3" fillId="0" borderId="3" xfId="0" applyFont="1" applyFill="1" applyBorder="1" applyAlignment="1" applyProtection="1">
      <alignment horizontal="center" vertical="center"/>
      <protection locked="0"/>
    </xf>
    <xf numFmtId="0" fontId="3" fillId="0" borderId="2" xfId="0" applyFont="1" applyFill="1" applyBorder="1" applyAlignment="1" applyProtection="1">
      <alignment horizontal="center" vertical="center"/>
      <protection locked="0"/>
    </xf>
    <xf numFmtId="0" fontId="3" fillId="0" borderId="6" xfId="0" applyFont="1" applyFill="1" applyBorder="1" applyAlignment="1" applyProtection="1">
      <alignment horizontal="center" vertical="center"/>
      <protection locked="0"/>
    </xf>
    <xf numFmtId="0" fontId="3" fillId="0" borderId="0" xfId="0" applyFont="1" applyBorder="1" applyAlignment="1">
      <alignment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3" fillId="0" borderId="24" xfId="0" applyFont="1" applyFill="1" applyBorder="1" applyAlignment="1">
      <alignment horizontal="center" vertical="center"/>
    </xf>
    <xf numFmtId="0" fontId="3" fillId="0" borderId="26" xfId="0" applyFont="1" applyFill="1" applyBorder="1" applyAlignment="1">
      <alignment horizontal="center" vertical="center"/>
    </xf>
    <xf numFmtId="0" fontId="3" fillId="0" borderId="26" xfId="0" applyFont="1" applyFill="1" applyBorder="1" applyAlignment="1" applyProtection="1">
      <alignment horizontal="center" vertical="center"/>
      <protection locked="0"/>
    </xf>
    <xf numFmtId="0" fontId="3" fillId="0" borderId="22" xfId="0" applyFont="1" applyFill="1" applyBorder="1" applyAlignment="1" applyProtection="1">
      <alignment horizontal="center" vertical="center"/>
      <protection locked="0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3" fillId="0" borderId="24" xfId="0" applyFont="1" applyFill="1" applyBorder="1" applyAlignment="1" applyProtection="1">
      <alignment horizontal="center" vertical="center"/>
      <protection locked="0"/>
    </xf>
    <xf numFmtId="0" fontId="5" fillId="0" borderId="19" xfId="0" applyFont="1" applyBorder="1" applyAlignment="1">
      <alignment horizontal="left" vertical="center"/>
    </xf>
    <xf numFmtId="0" fontId="5" fillId="0" borderId="27" xfId="0" applyFont="1" applyBorder="1" applyAlignment="1">
      <alignment horizontal="left" vertical="center"/>
    </xf>
    <xf numFmtId="0" fontId="5" fillId="0" borderId="5" xfId="0" applyFont="1" applyBorder="1" applyAlignment="1">
      <alignment horizontal="right" vertical="center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6" fillId="0" borderId="5" xfId="0" applyFont="1" applyFill="1" applyBorder="1" applyAlignment="1">
      <alignment horizontal="center" vertical="center"/>
    </xf>
    <xf numFmtId="0" fontId="3" fillId="0" borderId="24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vertical="center"/>
    </xf>
    <xf numFmtId="0" fontId="5" fillId="0" borderId="30" xfId="0" applyFont="1" applyBorder="1" applyAlignment="1">
      <alignment horizontal="left" vertical="center"/>
    </xf>
    <xf numFmtId="0" fontId="5" fillId="0" borderId="5" xfId="0" applyFont="1" applyBorder="1" applyAlignment="1">
      <alignment vertical="center"/>
    </xf>
    <xf numFmtId="0" fontId="5" fillId="0" borderId="3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3" fillId="0" borderId="38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12" fillId="0" borderId="38" xfId="0" applyFont="1" applyBorder="1" applyAlignment="1">
      <alignment horizontal="center" vertical="center"/>
    </xf>
    <xf numFmtId="0" fontId="3" fillId="0" borderId="31" xfId="0" applyNumberFormat="1" applyFont="1" applyFill="1" applyBorder="1" applyAlignment="1">
      <alignment horizontal="center" vertical="center" wrapText="1"/>
    </xf>
    <xf numFmtId="0" fontId="3" fillId="0" borderId="27" xfId="0" applyNumberFormat="1" applyFont="1" applyFill="1" applyBorder="1" applyAlignment="1">
      <alignment horizontal="center" vertical="center" wrapText="1"/>
    </xf>
    <xf numFmtId="0" fontId="3" fillId="0" borderId="37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6" xfId="0" applyNumberFormat="1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12" xfId="0" applyNumberFormat="1" applyFont="1" applyFill="1" applyBorder="1" applyAlignment="1" applyProtection="1">
      <alignment horizontal="center" vertical="center"/>
      <protection locked="0"/>
    </xf>
    <xf numFmtId="0" fontId="3" fillId="0" borderId="20" xfId="0" applyNumberFormat="1" applyFont="1" applyFill="1" applyBorder="1" applyAlignment="1" applyProtection="1">
      <alignment horizontal="center" vertical="center"/>
      <protection locked="0"/>
    </xf>
    <xf numFmtId="0" fontId="3" fillId="0" borderId="20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center" vertical="center"/>
    </xf>
    <xf numFmtId="0" fontId="3" fillId="0" borderId="23" xfId="0" applyFont="1" applyFill="1" applyBorder="1" applyAlignment="1">
      <alignment horizontal="center" vertical="center"/>
    </xf>
    <xf numFmtId="0" fontId="3" fillId="0" borderId="24" xfId="0" applyFont="1" applyFill="1" applyBorder="1" applyAlignment="1">
      <alignment horizontal="center" vertical="center"/>
    </xf>
    <xf numFmtId="0" fontId="5" fillId="0" borderId="25" xfId="0" applyFont="1" applyFill="1" applyBorder="1" applyAlignment="1">
      <alignment horizontal="center" vertical="center"/>
    </xf>
    <xf numFmtId="0" fontId="3" fillId="0" borderId="13" xfId="0" applyNumberFormat="1" applyFont="1" applyFill="1" applyBorder="1" applyAlignment="1" applyProtection="1">
      <alignment horizontal="center" vertical="center"/>
      <protection locked="0"/>
    </xf>
    <xf numFmtId="0" fontId="3" fillId="0" borderId="1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36" xfId="0" applyFont="1" applyFill="1" applyBorder="1" applyAlignment="1">
      <alignment horizontal="center" vertical="center"/>
    </xf>
    <xf numFmtId="0" fontId="3" fillId="0" borderId="29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0" fontId="3" fillId="0" borderId="35" xfId="0" applyFont="1" applyFill="1" applyBorder="1" applyAlignment="1">
      <alignment horizontal="center" vertical="center" textRotation="255"/>
    </xf>
    <xf numFmtId="0" fontId="3" fillId="0" borderId="8" xfId="0" applyFont="1" applyFill="1" applyBorder="1" applyAlignment="1">
      <alignment horizontal="center" vertical="center" textRotation="255"/>
    </xf>
    <xf numFmtId="0" fontId="3" fillId="0" borderId="32" xfId="0" applyFont="1" applyFill="1" applyBorder="1" applyAlignment="1">
      <alignment horizontal="center" vertical="center" textRotation="255"/>
    </xf>
    <xf numFmtId="0" fontId="3" fillId="0" borderId="13" xfId="0" applyFont="1" applyFill="1" applyBorder="1" applyAlignment="1">
      <alignment horizontal="center" vertical="center" textRotation="255"/>
    </xf>
    <xf numFmtId="0" fontId="3" fillId="0" borderId="36" xfId="0" applyFont="1" applyFill="1" applyBorder="1" applyAlignment="1">
      <alignment horizontal="center" vertical="center" textRotation="255"/>
    </xf>
    <xf numFmtId="0" fontId="3" fillId="0" borderId="15" xfId="0" applyFont="1" applyFill="1" applyBorder="1" applyAlignment="1">
      <alignment horizontal="center" vertical="center" textRotation="255"/>
    </xf>
    <xf numFmtId="0" fontId="3" fillId="0" borderId="29" xfId="0" applyFont="1" applyFill="1" applyBorder="1" applyAlignment="1">
      <alignment horizontal="center" vertical="center" textRotation="255" shrinkToFit="1"/>
    </xf>
    <xf numFmtId="0" fontId="3" fillId="0" borderId="17" xfId="0" applyFont="1" applyFill="1" applyBorder="1" applyAlignment="1">
      <alignment horizontal="center" vertical="center" textRotation="255" shrinkToFit="1"/>
    </xf>
    <xf numFmtId="0" fontId="7" fillId="0" borderId="0" xfId="0" applyFont="1" applyAlignment="1">
      <alignment horizontal="center" vertical="center"/>
    </xf>
    <xf numFmtId="0" fontId="9" fillId="0" borderId="0" xfId="0" applyFont="1" applyFill="1" applyAlignment="1">
      <alignment horizontal="center" vertical="center" wrapText="1" shrinkToFit="1"/>
    </xf>
    <xf numFmtId="0" fontId="3" fillId="0" borderId="34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3" fillId="0" borderId="32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32" xfId="0" applyFont="1" applyFill="1" applyBorder="1" applyAlignment="1">
      <alignment horizontal="center" vertical="center"/>
    </xf>
    <xf numFmtId="0" fontId="3" fillId="0" borderId="12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Border="1" applyAlignment="1">
      <alignment horizontal="left"/>
    </xf>
    <xf numFmtId="0" fontId="5" fillId="0" borderId="0" xfId="0" applyFont="1" applyBorder="1" applyAlignment="1">
      <alignment horizontal="center" vertical="center"/>
    </xf>
    <xf numFmtId="0" fontId="3" fillId="0" borderId="31" xfId="0" applyNumberFormat="1" applyFont="1" applyFill="1" applyBorder="1" applyAlignment="1">
      <alignment horizontal="center" vertical="center" shrinkToFit="1"/>
    </xf>
    <xf numFmtId="0" fontId="3" fillId="0" borderId="27" xfId="0" applyNumberFormat="1" applyFont="1" applyFill="1" applyBorder="1" applyAlignment="1">
      <alignment horizontal="center" vertical="center" shrinkToFit="1"/>
    </xf>
    <xf numFmtId="0" fontId="3" fillId="0" borderId="34" xfId="0" applyNumberFormat="1" applyFont="1" applyFill="1" applyBorder="1" applyAlignment="1">
      <alignment horizontal="center" vertical="center" shrinkToFit="1"/>
    </xf>
    <xf numFmtId="0" fontId="3" fillId="0" borderId="1" xfId="0" applyNumberFormat="1" applyFont="1" applyFill="1" applyBorder="1" applyAlignment="1">
      <alignment horizontal="center" vertical="center" shrinkToFit="1"/>
    </xf>
    <xf numFmtId="0" fontId="3" fillId="0" borderId="2" xfId="0" applyNumberFormat="1" applyFont="1" applyFill="1" applyBorder="1" applyAlignment="1">
      <alignment horizontal="center" vertical="center" shrinkToFit="1"/>
    </xf>
    <xf numFmtId="0" fontId="3" fillId="0" borderId="3" xfId="0" applyNumberFormat="1" applyFont="1" applyFill="1" applyBorder="1" applyAlignment="1">
      <alignment horizontal="center" vertical="center" shrinkToFit="1"/>
    </xf>
    <xf numFmtId="0" fontId="9" fillId="0" borderId="0" xfId="0" applyFont="1" applyAlignment="1">
      <alignment horizontal="center" vertical="center" wrapText="1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9526</xdr:colOff>
      <xdr:row>20</xdr:row>
      <xdr:rowOff>9526</xdr:rowOff>
    </xdr:from>
    <xdr:to>
      <xdr:col>11</xdr:col>
      <xdr:colOff>1</xdr:colOff>
      <xdr:row>25</xdr:row>
      <xdr:rowOff>180976</xdr:rowOff>
    </xdr:to>
    <xdr:sp macro="" textlink="">
      <xdr:nvSpPr>
        <xdr:cNvPr id="5" name="Line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ShapeType="1"/>
        </xdr:cNvSpPr>
      </xdr:nvSpPr>
      <xdr:spPr bwMode="auto">
        <a:xfrm>
          <a:off x="1162051" y="4648201"/>
          <a:ext cx="2305050" cy="11239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9526</xdr:colOff>
      <xdr:row>29</xdr:row>
      <xdr:rowOff>9526</xdr:rowOff>
    </xdr:from>
    <xdr:to>
      <xdr:col>11</xdr:col>
      <xdr:colOff>1</xdr:colOff>
      <xdr:row>34</xdr:row>
      <xdr:rowOff>180975</xdr:rowOff>
    </xdr:to>
    <xdr:sp macro="" textlink="">
      <xdr:nvSpPr>
        <xdr:cNvPr id="8" name="Line 1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 noChangeShapeType="1"/>
        </xdr:cNvSpPr>
      </xdr:nvSpPr>
      <xdr:spPr bwMode="auto">
        <a:xfrm>
          <a:off x="1162051" y="8667751"/>
          <a:ext cx="2305050" cy="1123949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9526</xdr:colOff>
      <xdr:row>11</xdr:row>
      <xdr:rowOff>9526</xdr:rowOff>
    </xdr:from>
    <xdr:to>
      <xdr:col>11</xdr:col>
      <xdr:colOff>1</xdr:colOff>
      <xdr:row>16</xdr:row>
      <xdr:rowOff>180976</xdr:rowOff>
    </xdr:to>
    <xdr:sp macro="" textlink="">
      <xdr:nvSpPr>
        <xdr:cNvPr id="9" name="Line 1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 noChangeShapeType="1"/>
        </xdr:cNvSpPr>
      </xdr:nvSpPr>
      <xdr:spPr bwMode="auto">
        <a:xfrm>
          <a:off x="1162051" y="2828926"/>
          <a:ext cx="2305050" cy="11239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9526</xdr:colOff>
      <xdr:row>38</xdr:row>
      <xdr:rowOff>9526</xdr:rowOff>
    </xdr:from>
    <xdr:to>
      <xdr:col>11</xdr:col>
      <xdr:colOff>1</xdr:colOff>
      <xdr:row>43</xdr:row>
      <xdr:rowOff>180975</xdr:rowOff>
    </xdr:to>
    <xdr:sp macro="" textlink="">
      <xdr:nvSpPr>
        <xdr:cNvPr id="6" name="Line 1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 noChangeShapeType="1"/>
        </xdr:cNvSpPr>
      </xdr:nvSpPr>
      <xdr:spPr bwMode="auto">
        <a:xfrm>
          <a:off x="1152526" y="7085240"/>
          <a:ext cx="2317296" cy="1396092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1"/>
  </sheetPr>
  <dimension ref="A1:AL47"/>
  <sheetViews>
    <sheetView tabSelected="1" view="pageBreakPreview" topLeftCell="C2" zoomScaleNormal="100" zoomScaleSheetLayoutView="100" workbookViewId="0">
      <selection activeCell="Y45" sqref="Y45"/>
    </sheetView>
  </sheetViews>
  <sheetFormatPr defaultColWidth="9" defaultRowHeight="14.25" x14ac:dyDescent="0.2"/>
  <cols>
    <col min="1" max="1" width="2.375" style="1" customWidth="1"/>
    <col min="2" max="2" width="12.75" style="1" customWidth="1"/>
    <col min="3" max="14" width="3.375" style="1" customWidth="1"/>
    <col min="15" max="22" width="5" style="1" customWidth="1"/>
    <col min="23" max="23" width="2.375" style="1" customWidth="1"/>
    <col min="24" max="24" width="9" style="1"/>
    <col min="25" max="33" width="12.625" style="1" customWidth="1"/>
    <col min="34" max="16384" width="9" style="1"/>
  </cols>
  <sheetData>
    <row r="1" spans="1:38" ht="15.75" customHeight="1" x14ac:dyDescent="0.2">
      <c r="A1" s="108" t="s">
        <v>20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  <c r="W1" s="108"/>
      <c r="X1" s="108"/>
      <c r="Y1" s="123" t="s">
        <v>21</v>
      </c>
      <c r="Z1" s="123"/>
      <c r="AA1" s="123"/>
      <c r="AB1" s="123"/>
      <c r="AC1" s="123"/>
      <c r="AD1" s="123"/>
      <c r="AE1" s="123"/>
      <c r="AF1" s="123"/>
      <c r="AG1" s="123"/>
      <c r="AH1"/>
      <c r="AI1"/>
      <c r="AJ1"/>
      <c r="AK1"/>
      <c r="AL1"/>
    </row>
    <row r="2" spans="1:38" ht="33" customHeight="1" x14ac:dyDescent="0.2">
      <c r="A2" s="108"/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  <c r="W2" s="108"/>
      <c r="X2" s="108"/>
      <c r="Y2" s="123"/>
      <c r="Z2" s="123"/>
      <c r="AA2" s="123"/>
      <c r="AB2" s="123"/>
      <c r="AC2" s="123"/>
      <c r="AD2" s="123"/>
      <c r="AE2" s="123"/>
      <c r="AF2" s="123"/>
      <c r="AG2" s="123"/>
      <c r="AH2" s="16"/>
      <c r="AI2" s="16"/>
      <c r="AJ2" s="16"/>
      <c r="AK2" s="16"/>
      <c r="AL2" s="16"/>
    </row>
    <row r="3" spans="1:38" ht="15" customHeight="1" x14ac:dyDescent="0.2">
      <c r="B3" s="2"/>
      <c r="C3" s="3"/>
      <c r="D3" s="22"/>
      <c r="E3" s="3"/>
      <c r="F3" s="23"/>
      <c r="G3" s="23"/>
      <c r="H3" s="23"/>
      <c r="I3" s="23"/>
      <c r="J3" s="23"/>
      <c r="K3" s="23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2"/>
      <c r="X3" s="22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</row>
    <row r="4" spans="1:38" ht="15" customHeight="1" x14ac:dyDescent="0.2">
      <c r="B4" s="2">
        <v>1</v>
      </c>
      <c r="C4" s="3" t="s">
        <v>13</v>
      </c>
      <c r="D4" s="22"/>
      <c r="E4" s="3" t="s">
        <v>22</v>
      </c>
      <c r="F4" s="23"/>
      <c r="G4" s="23"/>
      <c r="H4" s="23"/>
      <c r="I4" s="23"/>
      <c r="J4" s="23"/>
      <c r="K4" s="23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2"/>
      <c r="X4" s="22"/>
      <c r="Y4" s="19"/>
      <c r="Z4" s="19"/>
      <c r="AA4" s="19"/>
      <c r="AB4" s="19"/>
      <c r="AC4" s="19"/>
      <c r="AD4" s="19"/>
      <c r="AE4" s="19"/>
      <c r="AF4" s="19"/>
      <c r="AG4" s="19"/>
      <c r="AH4" s="14"/>
      <c r="AI4" s="14"/>
      <c r="AJ4" s="14"/>
      <c r="AK4" s="14"/>
      <c r="AL4" s="14"/>
    </row>
    <row r="5" spans="1:38" ht="15" customHeight="1" x14ac:dyDescent="0.2">
      <c r="B5" s="2">
        <v>2</v>
      </c>
      <c r="C5" s="3" t="s">
        <v>15</v>
      </c>
      <c r="D5" s="22"/>
      <c r="E5" s="5" t="s">
        <v>23</v>
      </c>
      <c r="F5" s="23"/>
      <c r="G5" s="23"/>
      <c r="H5" s="23"/>
      <c r="I5" s="23"/>
      <c r="J5" s="23"/>
      <c r="K5" s="23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2"/>
      <c r="X5" s="22"/>
      <c r="Y5" s="20"/>
      <c r="Z5" s="22"/>
      <c r="AA5" s="22"/>
      <c r="AB5" s="22"/>
      <c r="AC5" s="22"/>
      <c r="AD5" s="22"/>
      <c r="AE5" s="22"/>
      <c r="AF5" s="22"/>
      <c r="AG5" s="22"/>
      <c r="AH5"/>
      <c r="AI5"/>
      <c r="AJ5"/>
      <c r="AK5"/>
      <c r="AL5"/>
    </row>
    <row r="6" spans="1:38" ht="20.100000000000001" customHeight="1" x14ac:dyDescent="0.2">
      <c r="B6" s="2">
        <v>3</v>
      </c>
      <c r="C6" s="3" t="s">
        <v>12</v>
      </c>
      <c r="D6" s="22"/>
      <c r="E6" s="3" t="s">
        <v>16</v>
      </c>
      <c r="F6" s="23"/>
      <c r="G6" s="23"/>
      <c r="H6" s="23"/>
      <c r="I6" s="23"/>
      <c r="J6" s="23"/>
      <c r="K6" s="23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2"/>
      <c r="X6" s="22"/>
      <c r="Y6" s="20"/>
      <c r="Z6" s="22"/>
      <c r="AA6" s="22"/>
      <c r="AB6" s="22"/>
      <c r="AC6" s="22"/>
      <c r="AD6" s="22"/>
      <c r="AE6" s="22"/>
      <c r="AF6" s="22"/>
      <c r="AG6" s="22"/>
      <c r="AH6" s="115"/>
      <c r="AI6" s="115"/>
      <c r="AJ6" s="115"/>
      <c r="AK6" s="115"/>
      <c r="AL6" s="115"/>
    </row>
    <row r="7" spans="1:38" ht="20.100000000000001" customHeight="1" x14ac:dyDescent="0.2">
      <c r="B7" s="4"/>
      <c r="C7" s="3"/>
      <c r="D7" s="22"/>
      <c r="E7" s="5"/>
      <c r="F7" s="23"/>
      <c r="G7" s="23"/>
      <c r="H7" s="23"/>
      <c r="I7" s="23"/>
      <c r="J7" s="23"/>
      <c r="K7" s="23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2"/>
      <c r="X7" s="22"/>
      <c r="Y7" s="20"/>
      <c r="Z7" s="22"/>
      <c r="AA7" s="22"/>
      <c r="AB7" s="22"/>
      <c r="AC7" s="22"/>
      <c r="AD7" s="22"/>
      <c r="AE7" s="22"/>
      <c r="AF7" s="22"/>
      <c r="AG7" s="22"/>
      <c r="AH7" s="116"/>
      <c r="AI7" s="116"/>
      <c r="AJ7" s="116"/>
      <c r="AK7" s="116"/>
      <c r="AL7" s="116"/>
    </row>
    <row r="8" spans="1:38" ht="20.100000000000001" customHeight="1" x14ac:dyDescent="0.2"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2"/>
      <c r="X8" s="22"/>
      <c r="Y8" s="20"/>
      <c r="Z8" s="22"/>
      <c r="AA8" s="22"/>
      <c r="AB8" s="22"/>
      <c r="AC8" s="22"/>
      <c r="AD8" s="22"/>
      <c r="AE8" s="22"/>
      <c r="AF8" s="22"/>
      <c r="AG8" s="22"/>
      <c r="AH8" s="15"/>
      <c r="AI8" s="15"/>
      <c r="AJ8" s="9"/>
      <c r="AK8" s="15"/>
      <c r="AL8" s="9"/>
    </row>
    <row r="9" spans="1:38" ht="20.100000000000001" customHeight="1" thickBot="1" x14ac:dyDescent="0.25"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2"/>
      <c r="R9" s="26"/>
      <c r="S9" s="26"/>
      <c r="T9" s="26"/>
      <c r="U9" s="26"/>
      <c r="V9" s="26"/>
      <c r="W9" s="22"/>
      <c r="X9" s="22"/>
      <c r="Y9" s="20"/>
      <c r="Z9" s="22"/>
      <c r="AA9" s="22"/>
      <c r="AB9" s="22"/>
      <c r="AC9" s="22"/>
      <c r="AD9" s="22"/>
      <c r="AE9" s="22"/>
      <c r="AF9" s="22"/>
      <c r="AG9" s="22"/>
      <c r="AH9" s="15"/>
      <c r="AI9" s="15"/>
      <c r="AJ9" s="9"/>
      <c r="AK9" s="15"/>
      <c r="AL9" s="9"/>
    </row>
    <row r="10" spans="1:38" ht="20.100000000000001" customHeight="1" x14ac:dyDescent="0.2">
      <c r="B10" s="111" t="s">
        <v>26</v>
      </c>
      <c r="C10" s="65" t="str">
        <f>IF(B12="","",B12)</f>
        <v>コンサ室蘭</v>
      </c>
      <c r="D10" s="66"/>
      <c r="E10" s="109"/>
      <c r="F10" s="117" t="str">
        <f>IF(B14="","",B14)</f>
        <v>登別FC</v>
      </c>
      <c r="G10" s="118"/>
      <c r="H10" s="119"/>
      <c r="I10" s="117" t="str">
        <f>IF(B16="","",B16)</f>
        <v>緑陽中</v>
      </c>
      <c r="J10" s="118"/>
      <c r="K10" s="119"/>
      <c r="L10" s="65"/>
      <c r="M10" s="66"/>
      <c r="N10" s="67"/>
      <c r="O10" s="113" t="s">
        <v>5</v>
      </c>
      <c r="P10" s="96" t="s">
        <v>0</v>
      </c>
      <c r="Q10" s="97" t="s">
        <v>6</v>
      </c>
      <c r="R10" s="99" t="s">
        <v>1</v>
      </c>
      <c r="S10" s="101" t="s">
        <v>2</v>
      </c>
      <c r="T10" s="103" t="s">
        <v>3</v>
      </c>
      <c r="U10" s="105" t="s">
        <v>7</v>
      </c>
      <c r="V10" s="99" t="s">
        <v>4</v>
      </c>
      <c r="W10" s="22"/>
      <c r="X10" s="22"/>
      <c r="Y10" s="20"/>
      <c r="Z10" s="55"/>
      <c r="AA10" s="55"/>
      <c r="AB10" s="53"/>
      <c r="AC10" s="53"/>
      <c r="AD10" s="53"/>
      <c r="AE10" s="6"/>
      <c r="AF10" s="22"/>
      <c r="AG10" s="22"/>
      <c r="AH10" s="15"/>
      <c r="AI10" s="15"/>
      <c r="AJ10" s="9"/>
      <c r="AK10" s="15"/>
      <c r="AL10" s="9"/>
    </row>
    <row r="11" spans="1:38" ht="20.100000000000001" customHeight="1" thickBot="1" x14ac:dyDescent="0.25">
      <c r="B11" s="112"/>
      <c r="C11" s="68"/>
      <c r="D11" s="69"/>
      <c r="E11" s="110"/>
      <c r="F11" s="120"/>
      <c r="G11" s="121"/>
      <c r="H11" s="122"/>
      <c r="I11" s="120"/>
      <c r="J11" s="121"/>
      <c r="K11" s="122"/>
      <c r="L11" s="68"/>
      <c r="M11" s="69"/>
      <c r="N11" s="70"/>
      <c r="O11" s="77"/>
      <c r="P11" s="94"/>
      <c r="Q11" s="98"/>
      <c r="R11" s="100"/>
      <c r="S11" s="102"/>
      <c r="T11" s="104"/>
      <c r="U11" s="106"/>
      <c r="V11" s="100"/>
      <c r="W11" s="22"/>
      <c r="X11" s="22"/>
      <c r="Y11" s="20"/>
      <c r="Z11" s="55"/>
      <c r="AA11" s="74" t="s">
        <v>32</v>
      </c>
      <c r="AB11" s="74"/>
      <c r="AC11" s="46"/>
      <c r="AD11" s="53"/>
      <c r="AE11" s="6"/>
      <c r="AF11" s="22"/>
      <c r="AG11" s="22"/>
      <c r="AH11" s="15"/>
      <c r="AI11" s="15"/>
      <c r="AJ11" s="9"/>
      <c r="AK11" s="15"/>
      <c r="AL11" s="9"/>
    </row>
    <row r="12" spans="1:38" ht="20.100000000000001" customHeight="1" x14ac:dyDescent="0.2">
      <c r="B12" s="114" t="s">
        <v>24</v>
      </c>
      <c r="C12" s="71"/>
      <c r="D12" s="72"/>
      <c r="E12" s="78"/>
      <c r="F12" s="71" t="str">
        <f>IF(OR(F13="",H13=""),"",IF(F13&gt;H13,"○",IF(F13&lt;H13,"●",IF(F13=H13,"△",""))))</f>
        <v>○</v>
      </c>
      <c r="G12" s="72"/>
      <c r="H12" s="78"/>
      <c r="I12" s="71" t="str">
        <f>IF(OR(I13="",K13=""),"",IF(I13&gt;K13,"○",IF(I13&lt;K13,"●",IF(I13=K13,"△",""))))</f>
        <v>○</v>
      </c>
      <c r="J12" s="72"/>
      <c r="K12" s="78"/>
      <c r="L12" s="71"/>
      <c r="M12" s="72"/>
      <c r="N12" s="73"/>
      <c r="O12" s="76">
        <f>COUNTIF(C12:N12,"○")</f>
        <v>2</v>
      </c>
      <c r="P12" s="87">
        <f>COUNTIF(C12:N12,"●")</f>
        <v>0</v>
      </c>
      <c r="Q12" s="73">
        <f>COUNTIF(C12:N12,"△")</f>
        <v>0</v>
      </c>
      <c r="R12" s="82">
        <f>(O12*3)+(Q12*1)</f>
        <v>6</v>
      </c>
      <c r="S12" s="76">
        <f>SUM(C13,F13,I13,L13)</f>
        <v>11</v>
      </c>
      <c r="T12" s="78">
        <f>SUM(E13,H13,K13,N13)</f>
        <v>2</v>
      </c>
      <c r="U12" s="80">
        <f>S12-T12</f>
        <v>9</v>
      </c>
      <c r="V12" s="82">
        <f>IF(COUNT(R12),RANK(R12,R$12:R$17),"")</f>
        <v>1</v>
      </c>
      <c r="W12" s="22"/>
      <c r="X12" s="22"/>
      <c r="Y12" s="20"/>
      <c r="Z12" s="55"/>
      <c r="AA12" s="74"/>
      <c r="AB12" s="74"/>
      <c r="AC12" s="47"/>
      <c r="AD12" s="58">
        <v>9</v>
      </c>
      <c r="AE12" s="6"/>
      <c r="AF12" s="22"/>
      <c r="AG12" s="22"/>
      <c r="AH12" s="15"/>
      <c r="AI12" s="15"/>
      <c r="AJ12" s="9"/>
      <c r="AK12" s="15"/>
      <c r="AL12" s="9"/>
    </row>
    <row r="13" spans="1:38" ht="20.100000000000001" customHeight="1" thickBot="1" x14ac:dyDescent="0.25">
      <c r="B13" s="93"/>
      <c r="C13" s="27"/>
      <c r="D13" s="28"/>
      <c r="E13" s="29"/>
      <c r="F13" s="30">
        <v>8</v>
      </c>
      <c r="G13" s="28" t="str">
        <f>IF(OR(F13="",H13=""),"","－")</f>
        <v>－</v>
      </c>
      <c r="H13" s="31">
        <v>1</v>
      </c>
      <c r="I13" s="32">
        <v>3</v>
      </c>
      <c r="J13" s="28" t="str">
        <f>IF(OR(I13="",K13=""),"","－")</f>
        <v>－</v>
      </c>
      <c r="K13" s="31">
        <v>1</v>
      </c>
      <c r="L13" s="30"/>
      <c r="M13" s="28"/>
      <c r="N13" s="33"/>
      <c r="O13" s="77"/>
      <c r="P13" s="94"/>
      <c r="Q13" s="95"/>
      <c r="R13" s="83"/>
      <c r="S13" s="77"/>
      <c r="T13" s="79"/>
      <c r="U13" s="81"/>
      <c r="V13" s="83" t="str">
        <f>IF(COUNT(T13),RANK(T13,T$10:T$17),"")</f>
        <v/>
      </c>
      <c r="W13" s="22"/>
      <c r="X13" s="22"/>
      <c r="Y13" s="20"/>
      <c r="Z13" s="55"/>
      <c r="AA13" s="57"/>
      <c r="AB13" s="18"/>
      <c r="AC13" s="17"/>
      <c r="AD13" s="8"/>
      <c r="AE13" s="6"/>
      <c r="AF13" s="22"/>
      <c r="AG13" s="34"/>
      <c r="AH13" s="15"/>
      <c r="AI13" s="15"/>
      <c r="AJ13" s="9"/>
      <c r="AK13" s="15"/>
      <c r="AL13" s="9"/>
    </row>
    <row r="14" spans="1:38" ht="20.100000000000001" customHeight="1" x14ac:dyDescent="0.2">
      <c r="B14" s="84" t="s">
        <v>14</v>
      </c>
      <c r="C14" s="71" t="str">
        <f>IF(F12="","",IF(F12="○","●",IF(F12="●","○",F12)))</f>
        <v>●</v>
      </c>
      <c r="D14" s="72"/>
      <c r="E14" s="78"/>
      <c r="F14" s="71"/>
      <c r="G14" s="72"/>
      <c r="H14" s="78"/>
      <c r="I14" s="71" t="str">
        <f>IF(OR(I15="",K15=""),"",IF(I15&gt;K15,"○",IF(I15&lt;K15,"●",IF(I15=K15,"△",""))))</f>
        <v>○</v>
      </c>
      <c r="J14" s="72"/>
      <c r="K14" s="78"/>
      <c r="L14" s="71"/>
      <c r="M14" s="72"/>
      <c r="N14" s="73"/>
      <c r="O14" s="76">
        <f>COUNTIF(C14:N14,"○")</f>
        <v>1</v>
      </c>
      <c r="P14" s="87">
        <f>COUNTIF(C14:N14,"●")</f>
        <v>1</v>
      </c>
      <c r="Q14" s="73">
        <f>COUNTIF(C14:N14,"△")</f>
        <v>0</v>
      </c>
      <c r="R14" s="82">
        <f>(O14*3)+(Q14*1)</f>
        <v>3</v>
      </c>
      <c r="S14" s="76">
        <f>SUM(C15,F15,I15,L15)</f>
        <v>4</v>
      </c>
      <c r="T14" s="78">
        <f>SUM(E15,H15,K15,N15)</f>
        <v>10</v>
      </c>
      <c r="U14" s="80">
        <f t="shared" ref="U14" si="0">S14-T14</f>
        <v>-6</v>
      </c>
      <c r="V14" s="82">
        <f>IF(COUNT(R14),RANK(R14,R$12:R$17),"")</f>
        <v>2</v>
      </c>
      <c r="W14" s="22"/>
      <c r="X14" s="22"/>
      <c r="Y14" s="20"/>
      <c r="Z14" s="55"/>
      <c r="AA14" s="57"/>
      <c r="AB14" s="18"/>
      <c r="AC14" s="59"/>
      <c r="AD14" s="47"/>
      <c r="AE14" s="10">
        <v>3</v>
      </c>
      <c r="AF14" s="22"/>
      <c r="AG14" s="34"/>
      <c r="AH14" s="15"/>
      <c r="AI14" s="15"/>
      <c r="AJ14" s="9"/>
      <c r="AK14" s="15"/>
      <c r="AL14" s="9"/>
    </row>
    <row r="15" spans="1:38" ht="20.100000000000001" customHeight="1" x14ac:dyDescent="0.2">
      <c r="B15" s="93"/>
      <c r="C15" s="35">
        <f>IF(H13="","",H13)</f>
        <v>1</v>
      </c>
      <c r="D15" s="36" t="str">
        <f>IF(G13="","",G13)</f>
        <v>－</v>
      </c>
      <c r="E15" s="37">
        <f>IF(F13="","",F13)</f>
        <v>8</v>
      </c>
      <c r="F15" s="35"/>
      <c r="G15" s="36"/>
      <c r="H15" s="37"/>
      <c r="I15" s="30">
        <v>3</v>
      </c>
      <c r="J15" s="28" t="str">
        <f>IF(OR(I15="",K15=""),"","－")</f>
        <v>－</v>
      </c>
      <c r="K15" s="32">
        <v>2</v>
      </c>
      <c r="L15" s="30"/>
      <c r="M15" s="28"/>
      <c r="N15" s="33"/>
      <c r="O15" s="77"/>
      <c r="P15" s="94"/>
      <c r="Q15" s="95"/>
      <c r="R15" s="83"/>
      <c r="S15" s="77"/>
      <c r="T15" s="79"/>
      <c r="U15" s="81"/>
      <c r="V15" s="83" t="str">
        <f>IF(COUNT(T15),RANK(T15,T$10:T$17),"")</f>
        <v/>
      </c>
      <c r="W15" s="22"/>
      <c r="X15" s="22"/>
      <c r="Y15" s="20"/>
      <c r="Z15" s="55"/>
      <c r="AA15" s="74" t="s">
        <v>35</v>
      </c>
      <c r="AB15" s="74"/>
      <c r="AC15" s="60"/>
      <c r="AD15" s="56">
        <v>3</v>
      </c>
      <c r="AE15" s="10"/>
      <c r="AF15" s="22"/>
      <c r="AG15" s="22"/>
      <c r="AH15" s="11"/>
      <c r="AI15" s="15"/>
      <c r="AJ15" s="9"/>
      <c r="AK15" s="15"/>
      <c r="AL15" s="9"/>
    </row>
    <row r="16" spans="1:38" ht="20.100000000000001" customHeight="1" x14ac:dyDescent="0.2">
      <c r="B16" s="114" t="s">
        <v>25</v>
      </c>
      <c r="C16" s="71" t="str">
        <f>IF(I12="","",IF(I12="○","●",IF(I12="●","○",I12)))</f>
        <v>●</v>
      </c>
      <c r="D16" s="72"/>
      <c r="E16" s="78"/>
      <c r="F16" s="71" t="str">
        <f>IF(I14="","",IF(I14="○","●",IF(I14="●","○",I14)))</f>
        <v>●</v>
      </c>
      <c r="G16" s="72"/>
      <c r="H16" s="78"/>
      <c r="I16" s="71"/>
      <c r="J16" s="72"/>
      <c r="K16" s="78"/>
      <c r="L16" s="71"/>
      <c r="M16" s="72"/>
      <c r="N16" s="73"/>
      <c r="O16" s="76">
        <f>COUNTIF(C16:N16,"○")</f>
        <v>0</v>
      </c>
      <c r="P16" s="87">
        <f>COUNTIF(C16:N16,"●")</f>
        <v>2</v>
      </c>
      <c r="Q16" s="73">
        <f>COUNTIF(C16:N16,"△")</f>
        <v>0</v>
      </c>
      <c r="R16" s="82">
        <f>(O16*3)+(Q16*1)</f>
        <v>0</v>
      </c>
      <c r="S16" s="76">
        <f>SUM(C17,F17,I17,L17)</f>
        <v>3</v>
      </c>
      <c r="T16" s="78">
        <f>SUM(E17,H17,K17,N17)</f>
        <v>6</v>
      </c>
      <c r="U16" s="80">
        <f t="shared" ref="U16" si="1">S16-T16</f>
        <v>-3</v>
      </c>
      <c r="V16" s="82">
        <f>IF(COUNT(R16),RANK(R16,R$12:R$17),"")</f>
        <v>3</v>
      </c>
      <c r="W16" s="22"/>
      <c r="X16" s="22"/>
      <c r="Y16" s="20"/>
      <c r="Z16" s="55"/>
      <c r="AA16" s="74"/>
      <c r="AB16" s="74"/>
      <c r="AC16" s="56"/>
      <c r="AD16" s="17"/>
      <c r="AE16" s="10"/>
      <c r="AF16" s="22"/>
      <c r="AG16" s="22"/>
      <c r="AH16" s="15"/>
      <c r="AI16" s="15"/>
      <c r="AJ16" s="9"/>
      <c r="AK16" s="15"/>
      <c r="AL16" s="9"/>
    </row>
    <row r="17" spans="2:38" ht="20.100000000000001" customHeight="1" thickBot="1" x14ac:dyDescent="0.25">
      <c r="B17" s="85"/>
      <c r="C17" s="38">
        <f>IF(K13="","",K13)</f>
        <v>1</v>
      </c>
      <c r="D17" s="38" t="str">
        <f>IF(J13="","",J13)</f>
        <v>－</v>
      </c>
      <c r="E17" s="39">
        <f>IF(I13="","",I13)</f>
        <v>3</v>
      </c>
      <c r="F17" s="40">
        <f>IF(K15="","",K15)</f>
        <v>2</v>
      </c>
      <c r="G17" s="38" t="str">
        <f>IF(J15="","",J15)</f>
        <v>－</v>
      </c>
      <c r="H17" s="39">
        <f>IF(I15="","",I15)</f>
        <v>3</v>
      </c>
      <c r="I17" s="38"/>
      <c r="J17" s="38"/>
      <c r="K17" s="38"/>
      <c r="L17" s="41"/>
      <c r="M17" s="38"/>
      <c r="N17" s="42"/>
      <c r="O17" s="86"/>
      <c r="P17" s="88"/>
      <c r="Q17" s="89"/>
      <c r="R17" s="90"/>
      <c r="S17" s="86"/>
      <c r="T17" s="91"/>
      <c r="U17" s="92"/>
      <c r="V17" s="90" t="str">
        <f>IF(COUNT(T17),RANK(T17,T$10:T$17),"")</f>
        <v/>
      </c>
      <c r="W17" s="22"/>
      <c r="X17" s="22"/>
      <c r="Y17" s="20"/>
      <c r="Z17" s="55"/>
      <c r="AA17" s="57"/>
      <c r="AB17" s="18"/>
      <c r="AC17" s="53"/>
      <c r="AD17" s="54"/>
      <c r="AE17" s="10"/>
      <c r="AF17" s="22"/>
      <c r="AG17" s="22"/>
      <c r="AH17"/>
      <c r="AI17"/>
      <c r="AJ17"/>
      <c r="AK17" s="7"/>
      <c r="AL17" s="7"/>
    </row>
    <row r="18" spans="2:38" ht="20.100000000000001" customHeight="1" thickBot="1" x14ac:dyDescent="0.25">
      <c r="B18" s="22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0"/>
      <c r="Z18" s="55"/>
      <c r="AA18" s="57"/>
      <c r="AB18" s="18"/>
      <c r="AC18" s="53"/>
      <c r="AD18" s="54"/>
      <c r="AE18" s="10"/>
      <c r="AF18" s="107" t="s">
        <v>34</v>
      </c>
      <c r="AG18" s="107"/>
      <c r="AH18"/>
      <c r="AI18"/>
      <c r="AJ18"/>
      <c r="AK18" s="7"/>
      <c r="AL18" s="7"/>
    </row>
    <row r="19" spans="2:38" ht="20.100000000000001" customHeight="1" x14ac:dyDescent="0.2">
      <c r="B19" s="111" t="s">
        <v>27</v>
      </c>
      <c r="C19" s="65" t="str">
        <f>IF(B21="","",B21)</f>
        <v>明日中</v>
      </c>
      <c r="D19" s="66"/>
      <c r="E19" s="109"/>
      <c r="F19" s="65" t="str">
        <f>IF(B23="","",B23)</f>
        <v>東明中</v>
      </c>
      <c r="G19" s="66"/>
      <c r="H19" s="109"/>
      <c r="I19" s="65" t="str">
        <f>IF(B25="","",B25)</f>
        <v>虻田中</v>
      </c>
      <c r="J19" s="66"/>
      <c r="K19" s="109"/>
      <c r="L19" s="65"/>
      <c r="M19" s="66"/>
      <c r="N19" s="67"/>
      <c r="O19" s="113" t="s">
        <v>5</v>
      </c>
      <c r="P19" s="96" t="s">
        <v>0</v>
      </c>
      <c r="Q19" s="97" t="s">
        <v>6</v>
      </c>
      <c r="R19" s="99" t="s">
        <v>1</v>
      </c>
      <c r="S19" s="101" t="s">
        <v>2</v>
      </c>
      <c r="T19" s="103" t="s">
        <v>3</v>
      </c>
      <c r="U19" s="105" t="s">
        <v>7</v>
      </c>
      <c r="V19" s="99" t="s">
        <v>4</v>
      </c>
      <c r="W19" s="22"/>
      <c r="X19" s="22"/>
      <c r="Y19" s="20"/>
      <c r="Z19" s="55"/>
      <c r="AA19" s="74" t="s">
        <v>33</v>
      </c>
      <c r="AB19" s="74"/>
      <c r="AC19" s="56"/>
      <c r="AD19" s="54"/>
      <c r="AE19" s="12"/>
      <c r="AF19" s="107"/>
      <c r="AG19" s="107"/>
      <c r="AH19"/>
      <c r="AI19"/>
      <c r="AJ19"/>
      <c r="AK19" s="7"/>
      <c r="AL19" s="7"/>
    </row>
    <row r="20" spans="2:38" ht="20.100000000000001" customHeight="1" x14ac:dyDescent="0.2">
      <c r="B20" s="112"/>
      <c r="C20" s="68"/>
      <c r="D20" s="69"/>
      <c r="E20" s="110"/>
      <c r="F20" s="68"/>
      <c r="G20" s="69"/>
      <c r="H20" s="110"/>
      <c r="I20" s="68"/>
      <c r="J20" s="69"/>
      <c r="K20" s="110"/>
      <c r="L20" s="68"/>
      <c r="M20" s="69"/>
      <c r="N20" s="70"/>
      <c r="O20" s="77"/>
      <c r="P20" s="94"/>
      <c r="Q20" s="98"/>
      <c r="R20" s="100"/>
      <c r="S20" s="102"/>
      <c r="T20" s="104"/>
      <c r="U20" s="106"/>
      <c r="V20" s="100"/>
      <c r="W20" s="22"/>
      <c r="X20" s="22"/>
      <c r="Y20" s="20"/>
      <c r="Z20" s="55"/>
      <c r="AA20" s="74"/>
      <c r="AB20" s="74"/>
      <c r="AC20" s="61"/>
      <c r="AD20" s="56">
        <v>2</v>
      </c>
      <c r="AE20" s="58"/>
      <c r="AF20" s="22"/>
      <c r="AG20" s="22"/>
      <c r="AH20"/>
      <c r="AI20"/>
      <c r="AJ20"/>
      <c r="AK20" s="7"/>
      <c r="AL20" s="7"/>
    </row>
    <row r="21" spans="2:38" ht="20.100000000000001" customHeight="1" thickBot="1" x14ac:dyDescent="0.25">
      <c r="B21" s="84" t="s">
        <v>19</v>
      </c>
      <c r="C21" s="71"/>
      <c r="D21" s="72"/>
      <c r="E21" s="78"/>
      <c r="F21" s="71" t="str">
        <f>IF(OR(F22="",H22=""),"",IF(F22&gt;H22,"○",IF(F22&lt;H22,"●",IF(F22=H22,"△",""))))</f>
        <v>○</v>
      </c>
      <c r="G21" s="72"/>
      <c r="H21" s="78"/>
      <c r="I21" s="71" t="str">
        <f>IF(OR(I22="",K22=""),"",IF(I22&gt;K22,"○",IF(I22&lt;K22,"●",IF(I22=K22,"△",""))))</f>
        <v>○</v>
      </c>
      <c r="J21" s="72"/>
      <c r="K21" s="78"/>
      <c r="L21" s="71"/>
      <c r="M21" s="72"/>
      <c r="N21" s="73"/>
      <c r="O21" s="76">
        <f>COUNTIF(C21:N21,"○")</f>
        <v>2</v>
      </c>
      <c r="P21" s="87">
        <f>COUNTIF(C21:N21,"●")</f>
        <v>0</v>
      </c>
      <c r="Q21" s="73">
        <f>COUNTIF(C21:N21,"△")</f>
        <v>0</v>
      </c>
      <c r="R21" s="82">
        <f>(O21*3)+(Q21*1)</f>
        <v>6</v>
      </c>
      <c r="S21" s="76">
        <f>SUM(C22,F22,I22,L22)</f>
        <v>11</v>
      </c>
      <c r="T21" s="78">
        <f>SUM(E22,H22,K22,N22)</f>
        <v>2</v>
      </c>
      <c r="U21" s="80">
        <f>S21-T21</f>
        <v>9</v>
      </c>
      <c r="V21" s="82">
        <f>IF(COUNT(R21),RANK(R21,R$21:R$26),"")</f>
        <v>1</v>
      </c>
      <c r="W21" s="22"/>
      <c r="X21" s="22"/>
      <c r="Y21" s="20"/>
      <c r="Z21" s="55"/>
      <c r="AA21" s="57"/>
      <c r="AB21" s="18"/>
      <c r="AC21" s="48"/>
      <c r="AD21" s="46"/>
      <c r="AE21" s="58">
        <v>4</v>
      </c>
      <c r="AF21" s="22"/>
      <c r="AG21" s="22"/>
      <c r="AI21"/>
      <c r="AJ21"/>
      <c r="AK21" s="7"/>
      <c r="AL21" s="7"/>
    </row>
    <row r="22" spans="2:38" ht="20.100000000000001" customHeight="1" x14ac:dyDescent="0.2">
      <c r="B22" s="93"/>
      <c r="C22" s="27"/>
      <c r="D22" s="28"/>
      <c r="E22" s="29"/>
      <c r="F22" s="49">
        <v>4</v>
      </c>
      <c r="G22" s="28" t="str">
        <f>IF(OR(F22="",H22=""),"","－")</f>
        <v>－</v>
      </c>
      <c r="H22" s="31">
        <v>2</v>
      </c>
      <c r="I22" s="32">
        <v>7</v>
      </c>
      <c r="J22" s="28" t="str">
        <f>IF(OR(I22="",K22=""),"","－")</f>
        <v>－</v>
      </c>
      <c r="K22" s="31">
        <v>0</v>
      </c>
      <c r="L22" s="30"/>
      <c r="M22" s="28"/>
      <c r="N22" s="33"/>
      <c r="O22" s="77"/>
      <c r="P22" s="94"/>
      <c r="Q22" s="95"/>
      <c r="R22" s="83"/>
      <c r="S22" s="77"/>
      <c r="T22" s="79"/>
      <c r="U22" s="81"/>
      <c r="V22" s="83" t="str">
        <f>IF(COUNT(T22),RANK(T22,T$10:T$17),"")</f>
        <v/>
      </c>
      <c r="W22" s="22"/>
      <c r="X22" s="22"/>
      <c r="Y22" s="20"/>
      <c r="Z22" s="55"/>
      <c r="AA22" s="57"/>
      <c r="AB22" s="18"/>
      <c r="AC22" s="54"/>
      <c r="AD22" s="12"/>
      <c r="AE22" s="6"/>
      <c r="AF22" s="22"/>
      <c r="AG22" s="22"/>
      <c r="AI22"/>
      <c r="AJ22"/>
      <c r="AK22" s="7"/>
      <c r="AL22" s="7"/>
    </row>
    <row r="23" spans="2:38" ht="20.100000000000001" customHeight="1" thickBot="1" x14ac:dyDescent="0.25">
      <c r="B23" s="84" t="s">
        <v>11</v>
      </c>
      <c r="C23" s="71" t="str">
        <f>IF(F21="","",IF(F21="○","●",IF(F21="●","○",F21)))</f>
        <v>●</v>
      </c>
      <c r="D23" s="72"/>
      <c r="E23" s="78"/>
      <c r="F23" s="71"/>
      <c r="G23" s="72"/>
      <c r="H23" s="78"/>
      <c r="I23" s="71" t="str">
        <f>IF(OR(I24="",K24=""),"",IF(I24&gt;K24,"○",IF(I24&lt;K24,"●",IF(I24=K24,"△",""))))</f>
        <v>○</v>
      </c>
      <c r="J23" s="72"/>
      <c r="K23" s="78"/>
      <c r="L23" s="71"/>
      <c r="M23" s="72"/>
      <c r="N23" s="73"/>
      <c r="O23" s="76">
        <f>COUNTIF(C23:N23,"○")</f>
        <v>1</v>
      </c>
      <c r="P23" s="87">
        <f>COUNTIF(C23:N23,"●")</f>
        <v>1</v>
      </c>
      <c r="Q23" s="73">
        <f>COUNTIF(C23:N23,"△")</f>
        <v>0</v>
      </c>
      <c r="R23" s="82">
        <f>(O23*3)+(Q23*1)</f>
        <v>3</v>
      </c>
      <c r="S23" s="76">
        <f>SUM(C24,F24,I24,L24)</f>
        <v>11</v>
      </c>
      <c r="T23" s="78">
        <f>SUM(E24,H24,K24,N24)</f>
        <v>5</v>
      </c>
      <c r="U23" s="80">
        <f t="shared" ref="U23" si="2">S23-T23</f>
        <v>6</v>
      </c>
      <c r="V23" s="82">
        <f>IF(COUNT(R23),RANK(R23,R$21:R$26),"")</f>
        <v>2</v>
      </c>
      <c r="W23" s="22"/>
      <c r="X23" s="22"/>
      <c r="Y23" s="20"/>
      <c r="Z23" s="55"/>
      <c r="AA23" s="74" t="s">
        <v>34</v>
      </c>
      <c r="AB23" s="74"/>
      <c r="AC23" s="46"/>
      <c r="AD23" s="58">
        <v>7</v>
      </c>
      <c r="AE23" s="6"/>
      <c r="AF23" s="22"/>
      <c r="AG23" s="22"/>
      <c r="AI23"/>
      <c r="AJ23"/>
      <c r="AK23" s="7"/>
      <c r="AL23" s="7"/>
    </row>
    <row r="24" spans="2:38" ht="20.100000000000001" customHeight="1" x14ac:dyDescent="0.2">
      <c r="B24" s="93"/>
      <c r="C24" s="35">
        <f>IF(H22="","",H22)</f>
        <v>2</v>
      </c>
      <c r="D24" s="43" t="str">
        <f>IF(G22="","",G22)</f>
        <v>－</v>
      </c>
      <c r="E24" s="50">
        <f>IF(F22="","",F22)</f>
        <v>4</v>
      </c>
      <c r="F24" s="35"/>
      <c r="G24" s="36"/>
      <c r="H24" s="37"/>
      <c r="I24" s="30">
        <v>9</v>
      </c>
      <c r="J24" s="28" t="str">
        <f>IF(OR(I24="",K24=""),"","－")</f>
        <v>－</v>
      </c>
      <c r="K24" s="32">
        <v>1</v>
      </c>
      <c r="L24" s="30"/>
      <c r="M24" s="28"/>
      <c r="N24" s="33"/>
      <c r="O24" s="77"/>
      <c r="P24" s="94"/>
      <c r="Q24" s="95"/>
      <c r="R24" s="83"/>
      <c r="S24" s="77"/>
      <c r="T24" s="79"/>
      <c r="U24" s="81"/>
      <c r="V24" s="83" t="str">
        <f>IF(COUNT(T24),RANK(T24,T$10:T$17),"")</f>
        <v/>
      </c>
      <c r="W24" s="22"/>
      <c r="X24" s="22"/>
      <c r="Y24" s="22"/>
      <c r="Z24" s="55"/>
      <c r="AA24" s="74"/>
      <c r="AB24" s="74"/>
      <c r="AC24" s="47"/>
      <c r="AD24" s="53"/>
      <c r="AE24" s="6"/>
      <c r="AF24" s="22"/>
      <c r="AG24" s="22"/>
    </row>
    <row r="25" spans="2:38" ht="20.100000000000001" customHeight="1" x14ac:dyDescent="0.2">
      <c r="B25" s="84" t="s">
        <v>9</v>
      </c>
      <c r="C25" s="71" t="str">
        <f>IF(I21="","",IF(I21="○","●",IF(I21="●","○",I21)))</f>
        <v>●</v>
      </c>
      <c r="D25" s="72"/>
      <c r="E25" s="78"/>
      <c r="F25" s="71" t="str">
        <f>IF(I23="","",IF(I23="○","●",IF(I23="●","○",I23)))</f>
        <v>●</v>
      </c>
      <c r="G25" s="72"/>
      <c r="H25" s="78"/>
      <c r="I25" s="71"/>
      <c r="J25" s="72"/>
      <c r="K25" s="78"/>
      <c r="L25" s="71"/>
      <c r="M25" s="72"/>
      <c r="N25" s="73"/>
      <c r="O25" s="76">
        <f>COUNTIF(C25:N25,"○")</f>
        <v>0</v>
      </c>
      <c r="P25" s="87">
        <f>COUNTIF(C25:N25,"●")</f>
        <v>2</v>
      </c>
      <c r="Q25" s="73">
        <f>COUNTIF(C25:N25,"△")</f>
        <v>0</v>
      </c>
      <c r="R25" s="82">
        <f>(O25*3)+(Q25*1)</f>
        <v>0</v>
      </c>
      <c r="S25" s="76">
        <f>SUM(C26,F26,I26,L26)</f>
        <v>1</v>
      </c>
      <c r="T25" s="78">
        <f>SUM(E26,H26,K26,N26)</f>
        <v>16</v>
      </c>
      <c r="U25" s="80">
        <f t="shared" ref="U25" si="3">S25-T25</f>
        <v>-15</v>
      </c>
      <c r="V25" s="82">
        <f>IF(COUNT(R25),RANK(R25,R$21:R$26),"")</f>
        <v>3</v>
      </c>
      <c r="W25" s="22"/>
      <c r="X25" s="22"/>
      <c r="Y25" s="22"/>
      <c r="Z25" s="55"/>
      <c r="AA25" s="55"/>
      <c r="AB25" s="53"/>
      <c r="AC25" s="53"/>
      <c r="AD25" s="53"/>
      <c r="AE25" s="6"/>
      <c r="AF25" s="22"/>
      <c r="AG25" s="22"/>
    </row>
    <row r="26" spans="2:38" ht="20.100000000000001" customHeight="1" thickBot="1" x14ac:dyDescent="0.25">
      <c r="B26" s="85"/>
      <c r="C26" s="38">
        <f>IF(K22="","",K22)</f>
        <v>0</v>
      </c>
      <c r="D26" s="38" t="str">
        <f>IF(J22="","",J22)</f>
        <v>－</v>
      </c>
      <c r="E26" s="39">
        <f>IF(I22="","",I22)</f>
        <v>7</v>
      </c>
      <c r="F26" s="40">
        <f>IF(K24="","",K24)</f>
        <v>1</v>
      </c>
      <c r="G26" s="38" t="str">
        <f>IF(J24="","",J24)</f>
        <v>－</v>
      </c>
      <c r="H26" s="39">
        <f>IF(I24="","",I24)</f>
        <v>9</v>
      </c>
      <c r="I26" s="38"/>
      <c r="J26" s="38"/>
      <c r="K26" s="38"/>
      <c r="L26" s="41"/>
      <c r="M26" s="38"/>
      <c r="N26" s="42"/>
      <c r="O26" s="86"/>
      <c r="P26" s="88"/>
      <c r="Q26" s="89"/>
      <c r="R26" s="90"/>
      <c r="S26" s="86"/>
      <c r="T26" s="91"/>
      <c r="U26" s="92"/>
      <c r="V26" s="90" t="str">
        <f>IF(COUNT(T26),RANK(T26,T$10:T$17),"")</f>
        <v/>
      </c>
      <c r="W26" s="22"/>
      <c r="X26" s="22"/>
      <c r="Y26" s="22"/>
      <c r="Z26" s="13"/>
      <c r="AA26" s="21"/>
      <c r="AB26" s="20"/>
      <c r="AC26" s="20"/>
      <c r="AD26" s="20"/>
      <c r="AE26" s="6"/>
      <c r="AF26" s="22"/>
      <c r="AG26" s="22"/>
    </row>
    <row r="27" spans="2:38" ht="20.100000000000001" customHeight="1" thickBot="1" x14ac:dyDescent="0.25">
      <c r="B27" s="22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44"/>
      <c r="AA27" s="75" t="s">
        <v>36</v>
      </c>
      <c r="AB27" s="63" t="s">
        <v>39</v>
      </c>
      <c r="AC27" s="63"/>
      <c r="AD27" s="63"/>
      <c r="AE27" s="6"/>
      <c r="AF27" s="22"/>
      <c r="AG27" s="22"/>
    </row>
    <row r="28" spans="2:38" ht="20.100000000000001" customHeight="1" x14ac:dyDescent="0.2">
      <c r="B28" s="111" t="s">
        <v>28</v>
      </c>
      <c r="C28" s="65" t="str">
        <f>IF(B30="","",B30)</f>
        <v>桜蘭中</v>
      </c>
      <c r="D28" s="66"/>
      <c r="E28" s="109"/>
      <c r="F28" s="65" t="str">
        <f>IF(B32="","",B32)</f>
        <v>北湘南</v>
      </c>
      <c r="G28" s="66"/>
      <c r="H28" s="109"/>
      <c r="I28" s="65" t="str">
        <f>IF(B34="","",B34)</f>
        <v>翔陽・港北</v>
      </c>
      <c r="J28" s="66"/>
      <c r="K28" s="109"/>
      <c r="L28" s="65"/>
      <c r="M28" s="66"/>
      <c r="N28" s="67"/>
      <c r="O28" s="113" t="s">
        <v>5</v>
      </c>
      <c r="P28" s="96" t="s">
        <v>0</v>
      </c>
      <c r="Q28" s="97" t="s">
        <v>6</v>
      </c>
      <c r="R28" s="99" t="s">
        <v>1</v>
      </c>
      <c r="S28" s="101" t="s">
        <v>2</v>
      </c>
      <c r="T28" s="103" t="s">
        <v>3</v>
      </c>
      <c r="U28" s="105" t="s">
        <v>7</v>
      </c>
      <c r="V28" s="99" t="s">
        <v>4</v>
      </c>
      <c r="W28" s="22"/>
      <c r="X28" s="22"/>
      <c r="Y28" s="22"/>
      <c r="Z28" s="44"/>
      <c r="AA28" s="75"/>
      <c r="AB28" s="63"/>
      <c r="AC28" s="63"/>
      <c r="AD28" s="63"/>
      <c r="AE28" s="6"/>
      <c r="AF28" s="22"/>
      <c r="AG28" s="22"/>
    </row>
    <row r="29" spans="2:38" ht="20.100000000000001" customHeight="1" x14ac:dyDescent="0.2">
      <c r="B29" s="112"/>
      <c r="C29" s="68"/>
      <c r="D29" s="69"/>
      <c r="E29" s="110"/>
      <c r="F29" s="68"/>
      <c r="G29" s="69"/>
      <c r="H29" s="110"/>
      <c r="I29" s="68"/>
      <c r="J29" s="69"/>
      <c r="K29" s="110"/>
      <c r="L29" s="68"/>
      <c r="M29" s="69"/>
      <c r="N29" s="70"/>
      <c r="O29" s="77"/>
      <c r="P29" s="94"/>
      <c r="Q29" s="98"/>
      <c r="R29" s="100"/>
      <c r="S29" s="102"/>
      <c r="T29" s="104"/>
      <c r="U29" s="106"/>
      <c r="V29" s="100"/>
      <c r="W29" s="22"/>
      <c r="X29" s="22"/>
      <c r="Y29" s="22"/>
      <c r="Z29" s="44"/>
      <c r="AA29" s="75" t="s">
        <v>37</v>
      </c>
      <c r="AB29" s="64" t="s">
        <v>40</v>
      </c>
      <c r="AC29" s="64"/>
      <c r="AD29" s="64"/>
      <c r="AE29" s="44"/>
      <c r="AF29" s="22"/>
      <c r="AG29" s="22"/>
    </row>
    <row r="30" spans="2:38" ht="20.100000000000001" customHeight="1" x14ac:dyDescent="0.2">
      <c r="B30" s="84" t="s">
        <v>18</v>
      </c>
      <c r="C30" s="71"/>
      <c r="D30" s="72"/>
      <c r="E30" s="78"/>
      <c r="F30" s="71" t="str">
        <f>IF(OR(F31="",H31=""),"",IF(F31&gt;H31,"○",IF(F31&lt;H31,"●",IF(F31=H31,"△",""))))</f>
        <v>△</v>
      </c>
      <c r="G30" s="72"/>
      <c r="H30" s="78"/>
      <c r="I30" s="71" t="str">
        <f>IF(OR(I31="",K31=""),"",IF(I31&gt;K31,"○",IF(I31&lt;K31,"●",IF(I31=K31,"△",""))))</f>
        <v>○</v>
      </c>
      <c r="J30" s="72"/>
      <c r="K30" s="78"/>
      <c r="L30" s="71"/>
      <c r="M30" s="72"/>
      <c r="N30" s="73"/>
      <c r="O30" s="76">
        <f>COUNTIF(C30:N30,"○")</f>
        <v>1</v>
      </c>
      <c r="P30" s="87">
        <f>COUNTIF(C30:N30,"●")</f>
        <v>0</v>
      </c>
      <c r="Q30" s="73">
        <f>COUNTIF(C30:N30,"△")</f>
        <v>1</v>
      </c>
      <c r="R30" s="82">
        <f>(O30*3)+(Q30*1)</f>
        <v>4</v>
      </c>
      <c r="S30" s="76">
        <f>SUM(C31,F31,I31,L31)</f>
        <v>6</v>
      </c>
      <c r="T30" s="78">
        <f>SUM(E31,H31,K31,N31)</f>
        <v>3</v>
      </c>
      <c r="U30" s="80">
        <f>S30-T30</f>
        <v>3</v>
      </c>
      <c r="V30" s="82">
        <f>IF(COUNT(R30),RANK(R30,R$30:R$35),"")</f>
        <v>1</v>
      </c>
      <c r="W30" s="22"/>
      <c r="X30" s="22"/>
      <c r="Y30" s="22"/>
      <c r="Z30" s="22"/>
      <c r="AA30" s="75"/>
      <c r="AB30" s="64"/>
      <c r="AC30" s="64"/>
      <c r="AD30" s="64"/>
      <c r="AE30" s="22"/>
      <c r="AF30" s="22"/>
      <c r="AG30" s="22"/>
    </row>
    <row r="31" spans="2:38" ht="20.100000000000001" customHeight="1" x14ac:dyDescent="0.2">
      <c r="B31" s="93"/>
      <c r="C31" s="27"/>
      <c r="D31" s="28"/>
      <c r="E31" s="29"/>
      <c r="F31" s="30">
        <v>2</v>
      </c>
      <c r="G31" s="28" t="str">
        <f>IF(OR(F31="",H31=""),"","－")</f>
        <v>－</v>
      </c>
      <c r="H31" s="31">
        <v>2</v>
      </c>
      <c r="I31" s="32">
        <v>4</v>
      </c>
      <c r="J31" s="28" t="str">
        <f>IF(OR(I31="",K31=""),"","－")</f>
        <v>－</v>
      </c>
      <c r="K31" s="31">
        <v>1</v>
      </c>
      <c r="L31" s="30"/>
      <c r="M31" s="28"/>
      <c r="N31" s="31"/>
      <c r="O31" s="77"/>
      <c r="P31" s="94"/>
      <c r="Q31" s="95"/>
      <c r="R31" s="83"/>
      <c r="S31" s="77"/>
      <c r="T31" s="79"/>
      <c r="U31" s="81"/>
      <c r="V31" s="83" t="str">
        <f>IF(COUNT(T31),RANK(T31,T$10:T$17),"")</f>
        <v/>
      </c>
      <c r="W31" s="22"/>
      <c r="X31" s="22"/>
      <c r="Y31" s="22"/>
      <c r="Z31" s="22"/>
      <c r="AA31" s="62" t="s">
        <v>38</v>
      </c>
      <c r="AB31" s="63" t="s">
        <v>41</v>
      </c>
      <c r="AC31" s="63"/>
      <c r="AD31" s="63"/>
      <c r="AE31" s="22"/>
      <c r="AF31" s="22"/>
      <c r="AG31" s="22"/>
    </row>
    <row r="32" spans="2:38" ht="20.100000000000001" customHeight="1" x14ac:dyDescent="0.2">
      <c r="B32" s="84" t="s">
        <v>8</v>
      </c>
      <c r="C32" s="71" t="str">
        <f>IF(F30="","",IF(F30="○","●",IF(F30="●","○",F30)))</f>
        <v>△</v>
      </c>
      <c r="D32" s="72"/>
      <c r="E32" s="78"/>
      <c r="F32" s="71"/>
      <c r="G32" s="72"/>
      <c r="H32" s="78"/>
      <c r="I32" s="71" t="str">
        <f>IF(OR(I33="",K33=""),"",IF(I33&gt;K33,"○",IF(I33&lt;K33,"●",IF(I33=K33,"△",""))))</f>
        <v>△</v>
      </c>
      <c r="J32" s="72"/>
      <c r="K32" s="78"/>
      <c r="L32" s="71"/>
      <c r="M32" s="72"/>
      <c r="N32" s="73"/>
      <c r="O32" s="76">
        <f>COUNTIF(C32:N32,"○")</f>
        <v>0</v>
      </c>
      <c r="P32" s="87">
        <f>COUNTIF(C32:N32,"●")</f>
        <v>0</v>
      </c>
      <c r="Q32" s="73">
        <f>COUNTIF(C32:N32,"△")</f>
        <v>2</v>
      </c>
      <c r="R32" s="82">
        <f>(O32*3)+(Q32*1)</f>
        <v>2</v>
      </c>
      <c r="S32" s="76">
        <f>SUM(C33,F33,I33,L33)</f>
        <v>3</v>
      </c>
      <c r="T32" s="78">
        <f>SUM(E33,H33,K33,N33)</f>
        <v>3</v>
      </c>
      <c r="U32" s="80">
        <f t="shared" ref="U32" si="4">S32-T32</f>
        <v>0</v>
      </c>
      <c r="V32" s="82">
        <v>2</v>
      </c>
      <c r="W32" s="22"/>
      <c r="X32" s="22"/>
      <c r="Y32" s="22"/>
      <c r="Z32" s="22"/>
      <c r="AA32" s="62"/>
      <c r="AB32" s="63"/>
      <c r="AC32" s="63"/>
      <c r="AD32" s="63"/>
      <c r="AE32" s="22"/>
      <c r="AF32" s="22"/>
      <c r="AG32" s="22"/>
    </row>
    <row r="33" spans="2:33" ht="20.100000000000001" customHeight="1" x14ac:dyDescent="0.2">
      <c r="B33" s="93"/>
      <c r="C33" s="35">
        <f>IF(H31="","",H31)</f>
        <v>2</v>
      </c>
      <c r="D33" s="43" t="str">
        <f>IF(G31="","",G31)</f>
        <v>－</v>
      </c>
      <c r="E33" s="37">
        <f>IF(F31="","",F31)</f>
        <v>2</v>
      </c>
      <c r="F33" s="35"/>
      <c r="G33" s="36"/>
      <c r="H33" s="37"/>
      <c r="I33" s="30">
        <v>1</v>
      </c>
      <c r="J33" s="28" t="str">
        <f>IF(OR(I33="",K33=""),"","－")</f>
        <v>－</v>
      </c>
      <c r="K33" s="32">
        <v>1</v>
      </c>
      <c r="L33" s="30"/>
      <c r="M33" s="28"/>
      <c r="N33" s="31"/>
      <c r="O33" s="77"/>
      <c r="P33" s="94"/>
      <c r="Q33" s="95"/>
      <c r="R33" s="83"/>
      <c r="S33" s="77"/>
      <c r="T33" s="79"/>
      <c r="U33" s="81"/>
      <c r="V33" s="83" t="str">
        <f>IF(COUNT(T33),RANK(T33,T$10:T$17),"")</f>
        <v/>
      </c>
      <c r="W33" s="22"/>
      <c r="X33" s="22"/>
      <c r="Y33" s="22"/>
      <c r="Z33" s="22"/>
      <c r="AA33" s="62" t="s">
        <v>38</v>
      </c>
      <c r="AB33" s="63" t="s">
        <v>42</v>
      </c>
      <c r="AC33" s="63"/>
      <c r="AD33" s="63"/>
      <c r="AE33" s="22"/>
      <c r="AF33" s="22"/>
      <c r="AG33" s="22"/>
    </row>
    <row r="34" spans="2:33" ht="20.100000000000001" customHeight="1" x14ac:dyDescent="0.2">
      <c r="B34" s="84" t="s">
        <v>30</v>
      </c>
      <c r="C34" s="71" t="str">
        <f>IF(I30="","",IF(I30="○","●",IF(I30="●","○",I30)))</f>
        <v>●</v>
      </c>
      <c r="D34" s="72"/>
      <c r="E34" s="78"/>
      <c r="F34" s="71" t="str">
        <f>IF(I32="","",IF(I32="○","●",IF(I32="●","○",I32)))</f>
        <v>△</v>
      </c>
      <c r="G34" s="72"/>
      <c r="H34" s="78"/>
      <c r="I34" s="71"/>
      <c r="J34" s="72"/>
      <c r="K34" s="78"/>
      <c r="L34" s="71"/>
      <c r="M34" s="72"/>
      <c r="N34" s="73"/>
      <c r="O34" s="76">
        <f>COUNTIF(C34:N34,"○")</f>
        <v>0</v>
      </c>
      <c r="P34" s="87">
        <f>COUNTIF(C34:N34,"●")</f>
        <v>1</v>
      </c>
      <c r="Q34" s="73">
        <f>COUNTIF(C34:N34,"△")</f>
        <v>1</v>
      </c>
      <c r="R34" s="82">
        <f>(O34*3)+(Q34*1)</f>
        <v>1</v>
      </c>
      <c r="S34" s="76">
        <f>SUM(C35,F35,I35,L35)</f>
        <v>2</v>
      </c>
      <c r="T34" s="78">
        <f>SUM(E35,H35,K35,N35)</f>
        <v>5</v>
      </c>
      <c r="U34" s="80">
        <f t="shared" ref="U34" si="5">S34-T34</f>
        <v>-3</v>
      </c>
      <c r="V34" s="82">
        <f>IF(COUNT(R34),RANK(R34,R$30:R$35),"")</f>
        <v>3</v>
      </c>
      <c r="W34" s="22"/>
      <c r="X34" s="22"/>
      <c r="Y34" s="22"/>
      <c r="Z34" s="22"/>
      <c r="AA34" s="62"/>
      <c r="AB34" s="63"/>
      <c r="AC34" s="63"/>
      <c r="AD34" s="63"/>
      <c r="AE34" s="22"/>
      <c r="AF34" s="22"/>
      <c r="AG34" s="22"/>
    </row>
    <row r="35" spans="2:33" ht="20.100000000000001" customHeight="1" thickBot="1" x14ac:dyDescent="0.25">
      <c r="B35" s="85"/>
      <c r="C35" s="38">
        <f>IF(K31="","",K31)</f>
        <v>1</v>
      </c>
      <c r="D35" s="38" t="str">
        <f>IF(J31="","",J31)</f>
        <v>－</v>
      </c>
      <c r="E35" s="39">
        <f>IF(I31="","",I31)</f>
        <v>4</v>
      </c>
      <c r="F35" s="40">
        <f>IF(K33="","",K33)</f>
        <v>1</v>
      </c>
      <c r="G35" s="38" t="str">
        <f>IF(J33="","",J33)</f>
        <v>－</v>
      </c>
      <c r="H35" s="39">
        <f>IF(I33="","",I33)</f>
        <v>1</v>
      </c>
      <c r="I35" s="38"/>
      <c r="J35" s="38"/>
      <c r="K35" s="38"/>
      <c r="L35" s="41"/>
      <c r="M35" s="38"/>
      <c r="N35" s="45"/>
      <c r="O35" s="86"/>
      <c r="P35" s="88"/>
      <c r="Q35" s="89"/>
      <c r="R35" s="90"/>
      <c r="S35" s="86"/>
      <c r="T35" s="91"/>
      <c r="U35" s="92"/>
      <c r="V35" s="90" t="str">
        <f>IF(COUNT(T35),RANK(T35,T$10:T$17),"")</f>
        <v/>
      </c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</row>
    <row r="36" spans="2:33" ht="20.100000000000001" customHeight="1" thickBot="1" x14ac:dyDescent="0.25"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</row>
    <row r="37" spans="2:33" ht="20.100000000000001" customHeight="1" x14ac:dyDescent="0.2">
      <c r="B37" s="111" t="s">
        <v>29</v>
      </c>
      <c r="C37" s="65" t="str">
        <f>IF(B39="","",B39)</f>
        <v>伊達中</v>
      </c>
      <c r="D37" s="66"/>
      <c r="E37" s="109"/>
      <c r="F37" s="65" t="str">
        <f>IF(B41="","",B41)</f>
        <v>室蘭西</v>
      </c>
      <c r="G37" s="66"/>
      <c r="H37" s="109"/>
      <c r="I37" s="65" t="str">
        <f>IF(B43="","",B43)</f>
        <v>室蘭SC</v>
      </c>
      <c r="J37" s="66"/>
      <c r="K37" s="109"/>
      <c r="L37" s="65"/>
      <c r="M37" s="66"/>
      <c r="N37" s="67"/>
      <c r="O37" s="113" t="s">
        <v>5</v>
      </c>
      <c r="P37" s="96" t="s">
        <v>0</v>
      </c>
      <c r="Q37" s="97" t="s">
        <v>6</v>
      </c>
      <c r="R37" s="99" t="s">
        <v>1</v>
      </c>
      <c r="S37" s="101" t="s">
        <v>2</v>
      </c>
      <c r="T37" s="103" t="s">
        <v>3</v>
      </c>
      <c r="U37" s="105" t="s">
        <v>7</v>
      </c>
      <c r="V37" s="99" t="s">
        <v>4</v>
      </c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</row>
    <row r="38" spans="2:33" ht="20.100000000000001" customHeight="1" x14ac:dyDescent="0.2">
      <c r="B38" s="112"/>
      <c r="C38" s="68"/>
      <c r="D38" s="69"/>
      <c r="E38" s="110"/>
      <c r="F38" s="68"/>
      <c r="G38" s="69"/>
      <c r="H38" s="110"/>
      <c r="I38" s="68"/>
      <c r="J38" s="69"/>
      <c r="K38" s="110"/>
      <c r="L38" s="68"/>
      <c r="M38" s="69"/>
      <c r="N38" s="70"/>
      <c r="O38" s="77"/>
      <c r="P38" s="94"/>
      <c r="Q38" s="98"/>
      <c r="R38" s="100"/>
      <c r="S38" s="102"/>
      <c r="T38" s="104"/>
      <c r="U38" s="106"/>
      <c r="V38" s="100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</row>
    <row r="39" spans="2:33" ht="20.100000000000001" customHeight="1" x14ac:dyDescent="0.2">
      <c r="B39" s="84" t="s">
        <v>10</v>
      </c>
      <c r="C39" s="71"/>
      <c r="D39" s="72"/>
      <c r="E39" s="78"/>
      <c r="F39" s="71" t="str">
        <f>IF(OR(F40="",H40=""),"",IF(F40&gt;H40,"○",IF(F40&lt;H40,"●",IF(F40=H40,"△",""))))</f>
        <v>○</v>
      </c>
      <c r="G39" s="72"/>
      <c r="H39" s="78"/>
      <c r="I39" s="71" t="str">
        <f>IF(OR(I40="",K40=""),"",IF(I40&gt;K40,"○",IF(I40&lt;K40,"●",IF(I40=K40,"△",""))))</f>
        <v>○</v>
      </c>
      <c r="J39" s="72"/>
      <c r="K39" s="78"/>
      <c r="L39" s="71"/>
      <c r="M39" s="72"/>
      <c r="N39" s="73"/>
      <c r="O39" s="76">
        <f>COUNTIF(C39:N39,"○")</f>
        <v>2</v>
      </c>
      <c r="P39" s="87">
        <f>COUNTIF(C39:N39,"●")</f>
        <v>0</v>
      </c>
      <c r="Q39" s="73">
        <f>COUNTIF(C39:N39,"△")</f>
        <v>0</v>
      </c>
      <c r="R39" s="82">
        <f>(O39*3)+(Q39*1)</f>
        <v>6</v>
      </c>
      <c r="S39" s="76">
        <f>SUM(C40,F40,I40,L40)</f>
        <v>17</v>
      </c>
      <c r="T39" s="78">
        <f>SUM(E40,H40,K40,N40)</f>
        <v>4</v>
      </c>
      <c r="U39" s="80">
        <f>S39-T39</f>
        <v>13</v>
      </c>
      <c r="V39" s="82">
        <f>IF(COUNT(R39),RANK(R39,R$39:R$44),"")</f>
        <v>1</v>
      </c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</row>
    <row r="40" spans="2:33" ht="20.100000000000001" customHeight="1" x14ac:dyDescent="0.2">
      <c r="B40" s="93"/>
      <c r="C40" s="27"/>
      <c r="D40" s="28"/>
      <c r="E40" s="52"/>
      <c r="F40" s="30">
        <v>12</v>
      </c>
      <c r="G40" s="28" t="str">
        <f>IF(OR(F40="",H40=""),"","－")</f>
        <v>－</v>
      </c>
      <c r="H40" s="31">
        <v>1</v>
      </c>
      <c r="I40" s="32">
        <v>5</v>
      </c>
      <c r="J40" s="28" t="str">
        <f>IF(OR(I40="",K40=""),"","－")</f>
        <v>－</v>
      </c>
      <c r="K40" s="31">
        <v>3</v>
      </c>
      <c r="L40" s="30"/>
      <c r="M40" s="28"/>
      <c r="N40" s="31"/>
      <c r="O40" s="77"/>
      <c r="P40" s="94"/>
      <c r="Q40" s="95"/>
      <c r="R40" s="83"/>
      <c r="S40" s="77"/>
      <c r="T40" s="79"/>
      <c r="U40" s="81"/>
      <c r="V40" s="83" t="str">
        <f>IF(COUNT(T40),RANK(T40,T$10:T$17),"")</f>
        <v/>
      </c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</row>
    <row r="41" spans="2:33" ht="20.100000000000001" customHeight="1" x14ac:dyDescent="0.2">
      <c r="B41" s="84" t="s">
        <v>31</v>
      </c>
      <c r="C41" s="71" t="str">
        <f>IF(F39="","",IF(F39="○","●",IF(F39="●","○",F39)))</f>
        <v>●</v>
      </c>
      <c r="D41" s="72"/>
      <c r="E41" s="78"/>
      <c r="F41" s="71"/>
      <c r="G41" s="72"/>
      <c r="H41" s="78"/>
      <c r="I41" s="71" t="str">
        <f>IF(OR(I42="",K42=""),"",IF(I42&gt;K42,"○",IF(I42&lt;K42,"●",IF(I42=K42,"△",""))))</f>
        <v>○</v>
      </c>
      <c r="J41" s="72"/>
      <c r="K41" s="78"/>
      <c r="L41" s="71"/>
      <c r="M41" s="72"/>
      <c r="N41" s="73"/>
      <c r="O41" s="76">
        <f>COUNTIF(C41:N41,"○")</f>
        <v>1</v>
      </c>
      <c r="P41" s="87">
        <f>COUNTIF(C41:N41,"●")</f>
        <v>1</v>
      </c>
      <c r="Q41" s="73">
        <f>COUNTIF(C41:N41,"△")</f>
        <v>0</v>
      </c>
      <c r="R41" s="82">
        <f>(O41*3)+(Q41*1)</f>
        <v>3</v>
      </c>
      <c r="S41" s="76">
        <f>SUM(C42,F42,I42,L42)</f>
        <v>6</v>
      </c>
      <c r="T41" s="78">
        <f>SUM(E42,H42,K42,N42)</f>
        <v>15</v>
      </c>
      <c r="U41" s="80">
        <f t="shared" ref="U41" si="6">S41-T41</f>
        <v>-9</v>
      </c>
      <c r="V41" s="82">
        <f>IF(COUNT(R41),RANK(R41,R$39:R$44),"")</f>
        <v>2</v>
      </c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</row>
    <row r="42" spans="2:33" ht="20.100000000000001" customHeight="1" x14ac:dyDescent="0.2">
      <c r="B42" s="93"/>
      <c r="C42" s="35">
        <f>IF(H40="","",H40)</f>
        <v>1</v>
      </c>
      <c r="D42" s="43" t="str">
        <f>IF(G40="","",G40)</f>
        <v>－</v>
      </c>
      <c r="E42" s="37">
        <f>IF(F40="","",F40)</f>
        <v>12</v>
      </c>
      <c r="F42" s="35"/>
      <c r="G42" s="36"/>
      <c r="H42" s="37"/>
      <c r="I42" s="30">
        <v>5</v>
      </c>
      <c r="J42" s="28" t="str">
        <f>IF(OR(I42="",K42=""),"","－")</f>
        <v>－</v>
      </c>
      <c r="K42" s="32">
        <v>3</v>
      </c>
      <c r="L42" s="30"/>
      <c r="M42" s="28"/>
      <c r="N42" s="31"/>
      <c r="O42" s="77"/>
      <c r="P42" s="94"/>
      <c r="Q42" s="95"/>
      <c r="R42" s="83"/>
      <c r="S42" s="77"/>
      <c r="T42" s="79"/>
      <c r="U42" s="81"/>
      <c r="V42" s="83" t="str">
        <f>IF(COUNT(T42),RANK(T42,T$10:T$17),"")</f>
        <v/>
      </c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</row>
    <row r="43" spans="2:33" ht="20.100000000000001" customHeight="1" x14ac:dyDescent="0.2">
      <c r="B43" s="84" t="s">
        <v>17</v>
      </c>
      <c r="C43" s="71" t="str">
        <f>IF(I39="","",IF(I39="○","●",IF(I39="●","○",I39)))</f>
        <v>●</v>
      </c>
      <c r="D43" s="72"/>
      <c r="E43" s="78"/>
      <c r="F43" s="71" t="str">
        <f>IF(I41="","",IF(I41="○","●",IF(I41="●","○",I41)))</f>
        <v>●</v>
      </c>
      <c r="G43" s="72"/>
      <c r="H43" s="78"/>
      <c r="I43" s="71"/>
      <c r="J43" s="72"/>
      <c r="K43" s="78"/>
      <c r="L43" s="71"/>
      <c r="M43" s="72"/>
      <c r="N43" s="73"/>
      <c r="O43" s="76">
        <f>COUNTIF(C43:N43,"○")</f>
        <v>0</v>
      </c>
      <c r="P43" s="87">
        <f>COUNTIF(C43:N43,"●")</f>
        <v>2</v>
      </c>
      <c r="Q43" s="73">
        <f>COUNTIF(C43:N43,"△")</f>
        <v>0</v>
      </c>
      <c r="R43" s="82">
        <f>(O43*3)+(Q43*1)</f>
        <v>0</v>
      </c>
      <c r="S43" s="76">
        <f>SUM(C44,F44,I44,L44)</f>
        <v>6</v>
      </c>
      <c r="T43" s="78">
        <f>SUM(E44,H44,K44,N44)</f>
        <v>10</v>
      </c>
      <c r="U43" s="80">
        <f t="shared" ref="U43" si="7">S43-T43</f>
        <v>-4</v>
      </c>
      <c r="V43" s="82">
        <f>IF(COUNT(R43),RANK(R43,R$39:R$44),"")</f>
        <v>3</v>
      </c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</row>
    <row r="44" spans="2:33" ht="20.100000000000001" customHeight="1" thickBot="1" x14ac:dyDescent="0.25">
      <c r="B44" s="85"/>
      <c r="C44" s="38">
        <f>IF(K40="","",K40)</f>
        <v>3</v>
      </c>
      <c r="D44" s="38" t="str">
        <f>IF(J40="","",J40)</f>
        <v>－</v>
      </c>
      <c r="E44" s="51">
        <f>IF(I40="","",I40)</f>
        <v>5</v>
      </c>
      <c r="F44" s="40">
        <f>IF(K42="","",K42)</f>
        <v>3</v>
      </c>
      <c r="G44" s="38" t="str">
        <f>IF(J42="","",J42)</f>
        <v>－</v>
      </c>
      <c r="H44" s="51">
        <f>IF(I42="","",I42)</f>
        <v>5</v>
      </c>
      <c r="I44" s="38"/>
      <c r="J44" s="38"/>
      <c r="K44" s="38"/>
      <c r="L44" s="41"/>
      <c r="M44" s="38"/>
      <c r="N44" s="45"/>
      <c r="O44" s="86"/>
      <c r="P44" s="88"/>
      <c r="Q44" s="89"/>
      <c r="R44" s="90"/>
      <c r="S44" s="86"/>
      <c r="T44" s="91"/>
      <c r="U44" s="92"/>
      <c r="V44" s="90" t="str">
        <f>IF(COUNT(T44),RANK(T44,T$10:T$17),"")</f>
        <v/>
      </c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</row>
    <row r="45" spans="2:33" ht="20.100000000000001" customHeight="1" x14ac:dyDescent="0.2"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</row>
    <row r="46" spans="2:33" ht="20.100000000000001" customHeight="1" x14ac:dyDescent="0.2">
      <c r="X46" s="22"/>
      <c r="Y46" s="22"/>
      <c r="Z46" s="22"/>
      <c r="AA46" s="22"/>
      <c r="AB46" s="22"/>
      <c r="AC46" s="22"/>
      <c r="AD46" s="22"/>
      <c r="AE46" s="22"/>
      <c r="AF46" s="22"/>
      <c r="AG46" s="22"/>
    </row>
    <row r="47" spans="2:33" ht="15.75" customHeight="1" x14ac:dyDescent="0.2"/>
  </sheetData>
  <mergeCells count="225">
    <mergeCell ref="I19:K20"/>
    <mergeCell ref="F19:H20"/>
    <mergeCell ref="C19:E20"/>
    <mergeCell ref="B19:B20"/>
    <mergeCell ref="C21:E21"/>
    <mergeCell ref="F21:H21"/>
    <mergeCell ref="I21:K21"/>
    <mergeCell ref="B25:B26"/>
    <mergeCell ref="C25:E25"/>
    <mergeCell ref="F25:H25"/>
    <mergeCell ref="O12:O13"/>
    <mergeCell ref="Y1:AG2"/>
    <mergeCell ref="V28:V29"/>
    <mergeCell ref="U28:U29"/>
    <mergeCell ref="T28:T29"/>
    <mergeCell ref="S28:S29"/>
    <mergeCell ref="R28:R29"/>
    <mergeCell ref="Q28:Q29"/>
    <mergeCell ref="P28:P29"/>
    <mergeCell ref="O28:O29"/>
    <mergeCell ref="V19:V20"/>
    <mergeCell ref="U19:U20"/>
    <mergeCell ref="T19:T20"/>
    <mergeCell ref="S19:S20"/>
    <mergeCell ref="R19:R20"/>
    <mergeCell ref="Q19:Q20"/>
    <mergeCell ref="P19:P20"/>
    <mergeCell ref="O19:O20"/>
    <mergeCell ref="P16:P17"/>
    <mergeCell ref="P12:P13"/>
    <mergeCell ref="O14:O15"/>
    <mergeCell ref="P14:P15"/>
    <mergeCell ref="O16:O17"/>
    <mergeCell ref="V16:V17"/>
    <mergeCell ref="AH6:AL6"/>
    <mergeCell ref="AH7:AL7"/>
    <mergeCell ref="B10:B11"/>
    <mergeCell ref="C10:E11"/>
    <mergeCell ref="I10:K11"/>
    <mergeCell ref="F10:H11"/>
    <mergeCell ref="V10:V11"/>
    <mergeCell ref="U10:U11"/>
    <mergeCell ref="T10:T11"/>
    <mergeCell ref="S10:S11"/>
    <mergeCell ref="R10:R11"/>
    <mergeCell ref="Q10:Q11"/>
    <mergeCell ref="P10:P11"/>
    <mergeCell ref="O10:O11"/>
    <mergeCell ref="L10:N11"/>
    <mergeCell ref="B12:B13"/>
    <mergeCell ref="I16:K16"/>
    <mergeCell ref="B14:B15"/>
    <mergeCell ref="B16:B17"/>
    <mergeCell ref="C14:E14"/>
    <mergeCell ref="F14:H14"/>
    <mergeCell ref="F12:H12"/>
    <mergeCell ref="I12:K12"/>
    <mergeCell ref="I14:K14"/>
    <mergeCell ref="C12:E12"/>
    <mergeCell ref="C16:E16"/>
    <mergeCell ref="F16:H16"/>
    <mergeCell ref="T12:T13"/>
    <mergeCell ref="U12:U13"/>
    <mergeCell ref="T16:T17"/>
    <mergeCell ref="U16:U17"/>
    <mergeCell ref="U14:U15"/>
    <mergeCell ref="T14:T15"/>
    <mergeCell ref="Q16:Q17"/>
    <mergeCell ref="R16:R17"/>
    <mergeCell ref="Q14:Q15"/>
    <mergeCell ref="R14:R15"/>
    <mergeCell ref="V12:V13"/>
    <mergeCell ref="V14:V15"/>
    <mergeCell ref="V21:V22"/>
    <mergeCell ref="B23:B24"/>
    <mergeCell ref="C23:E23"/>
    <mergeCell ref="F23:H23"/>
    <mergeCell ref="I23:K23"/>
    <mergeCell ref="L23:N23"/>
    <mergeCell ref="O23:O24"/>
    <mergeCell ref="P23:P24"/>
    <mergeCell ref="Q23:Q24"/>
    <mergeCell ref="R23:R24"/>
    <mergeCell ref="S23:S24"/>
    <mergeCell ref="T23:T24"/>
    <mergeCell ref="O21:O22"/>
    <mergeCell ref="P21:P22"/>
    <mergeCell ref="Q21:Q22"/>
    <mergeCell ref="R21:R22"/>
    <mergeCell ref="B21:B22"/>
    <mergeCell ref="S14:S15"/>
    <mergeCell ref="Q12:Q13"/>
    <mergeCell ref="R12:R13"/>
    <mergeCell ref="S16:S17"/>
    <mergeCell ref="S12:S13"/>
    <mergeCell ref="I30:K30"/>
    <mergeCell ref="L30:N30"/>
    <mergeCell ref="B37:B38"/>
    <mergeCell ref="C37:E38"/>
    <mergeCell ref="F37:H38"/>
    <mergeCell ref="I37:K38"/>
    <mergeCell ref="L37:N38"/>
    <mergeCell ref="O37:O38"/>
    <mergeCell ref="O25:O26"/>
    <mergeCell ref="I25:K25"/>
    <mergeCell ref="L25:N25"/>
    <mergeCell ref="B34:B35"/>
    <mergeCell ref="C34:E34"/>
    <mergeCell ref="F34:H34"/>
    <mergeCell ref="I34:K34"/>
    <mergeCell ref="L34:N34"/>
    <mergeCell ref="O34:O35"/>
    <mergeCell ref="P34:P35"/>
    <mergeCell ref="Q34:Q35"/>
    <mergeCell ref="R34:R35"/>
    <mergeCell ref="AF18:AG19"/>
    <mergeCell ref="A1:X2"/>
    <mergeCell ref="U32:U33"/>
    <mergeCell ref="V32:V33"/>
    <mergeCell ref="F30:H30"/>
    <mergeCell ref="B32:B33"/>
    <mergeCell ref="C32:E32"/>
    <mergeCell ref="F32:H32"/>
    <mergeCell ref="I32:K32"/>
    <mergeCell ref="L32:N32"/>
    <mergeCell ref="I28:K29"/>
    <mergeCell ref="F28:H29"/>
    <mergeCell ref="C28:E29"/>
    <mergeCell ref="B28:B29"/>
    <mergeCell ref="B30:B31"/>
    <mergeCell ref="C30:E30"/>
    <mergeCell ref="S30:S31"/>
    <mergeCell ref="T30:T31"/>
    <mergeCell ref="R32:R33"/>
    <mergeCell ref="S32:S33"/>
    <mergeCell ref="T32:T33"/>
    <mergeCell ref="O32:O33"/>
    <mergeCell ref="P32:P33"/>
    <mergeCell ref="Q32:Q33"/>
    <mergeCell ref="B39:B40"/>
    <mergeCell ref="C39:E39"/>
    <mergeCell ref="F39:H39"/>
    <mergeCell ref="I39:K39"/>
    <mergeCell ref="L39:N39"/>
    <mergeCell ref="O39:O40"/>
    <mergeCell ref="P39:P40"/>
    <mergeCell ref="Q39:Q40"/>
    <mergeCell ref="R39:R40"/>
    <mergeCell ref="Q41:Q42"/>
    <mergeCell ref="R41:R42"/>
    <mergeCell ref="P37:P38"/>
    <mergeCell ref="Q37:Q38"/>
    <mergeCell ref="R37:R38"/>
    <mergeCell ref="S37:S38"/>
    <mergeCell ref="T37:T38"/>
    <mergeCell ref="U37:U38"/>
    <mergeCell ref="V37:V38"/>
    <mergeCell ref="S39:S40"/>
    <mergeCell ref="T39:T40"/>
    <mergeCell ref="U39:U40"/>
    <mergeCell ref="V39:V40"/>
    <mergeCell ref="S41:S42"/>
    <mergeCell ref="T41:T42"/>
    <mergeCell ref="U41:U42"/>
    <mergeCell ref="V41:V42"/>
    <mergeCell ref="B43:B44"/>
    <mergeCell ref="C43:E43"/>
    <mergeCell ref="F43:H43"/>
    <mergeCell ref="I43:K43"/>
    <mergeCell ref="L43:N43"/>
    <mergeCell ref="O43:O44"/>
    <mergeCell ref="P43:P44"/>
    <mergeCell ref="Q43:Q44"/>
    <mergeCell ref="R43:R44"/>
    <mergeCell ref="S43:S44"/>
    <mergeCell ref="T43:T44"/>
    <mergeCell ref="U43:U44"/>
    <mergeCell ref="V43:V44"/>
    <mergeCell ref="B41:B42"/>
    <mergeCell ref="C41:E41"/>
    <mergeCell ref="F41:H41"/>
    <mergeCell ref="I41:K41"/>
    <mergeCell ref="L41:N41"/>
    <mergeCell ref="O41:O42"/>
    <mergeCell ref="P41:P42"/>
    <mergeCell ref="L16:N16"/>
    <mergeCell ref="L14:N14"/>
    <mergeCell ref="L12:N12"/>
    <mergeCell ref="AA23:AB24"/>
    <mergeCell ref="AA19:AB20"/>
    <mergeCell ref="AA15:AB16"/>
    <mergeCell ref="AA11:AB12"/>
    <mergeCell ref="AA27:AA28"/>
    <mergeCell ref="AA29:AA30"/>
    <mergeCell ref="U30:U31"/>
    <mergeCell ref="V30:V31"/>
    <mergeCell ref="O30:O31"/>
    <mergeCell ref="P30:P31"/>
    <mergeCell ref="Q30:Q31"/>
    <mergeCell ref="R30:R31"/>
    <mergeCell ref="P25:P26"/>
    <mergeCell ref="Q25:Q26"/>
    <mergeCell ref="R25:R26"/>
    <mergeCell ref="U23:U24"/>
    <mergeCell ref="V23:V24"/>
    <mergeCell ref="S25:S26"/>
    <mergeCell ref="T25:T26"/>
    <mergeCell ref="U25:U26"/>
    <mergeCell ref="V25:V26"/>
    <mergeCell ref="AA31:AA32"/>
    <mergeCell ref="AA33:AA34"/>
    <mergeCell ref="AB27:AD28"/>
    <mergeCell ref="AB29:AD30"/>
    <mergeCell ref="AB31:AD32"/>
    <mergeCell ref="AB33:AD34"/>
    <mergeCell ref="L28:N29"/>
    <mergeCell ref="L21:N21"/>
    <mergeCell ref="L19:N20"/>
    <mergeCell ref="S34:S35"/>
    <mergeCell ref="T34:T35"/>
    <mergeCell ref="U34:U35"/>
    <mergeCell ref="V34:V35"/>
    <mergeCell ref="S21:S22"/>
    <mergeCell ref="T21:T22"/>
    <mergeCell ref="U21:U22"/>
  </mergeCells>
  <phoneticPr fontId="1"/>
  <printOptions horizontalCentered="1"/>
  <pageMargins left="0.39370078740157483" right="0.39370078740157483" top="0.78740157480314965" bottom="0.78740157480314965" header="0" footer="0"/>
  <pageSetup paperSize="8" scale="8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結果</vt:lpstr>
      <vt:lpstr>結果!Print_Area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tezukas</dc:creator>
  <cp:lastModifiedBy>m-gotoy</cp:lastModifiedBy>
  <cp:lastPrinted>2018-03-04T06:16:32Z</cp:lastPrinted>
  <dcterms:created xsi:type="dcterms:W3CDTF">1997-01-08T22:48:59Z</dcterms:created>
  <dcterms:modified xsi:type="dcterms:W3CDTF">2019-10-23T04:38:11Z</dcterms:modified>
</cp:coreProperties>
</file>