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400" yWindow="-15" windowWidth="14445" windowHeight="11760" activeTab="1"/>
  </bookViews>
  <sheets>
    <sheet name="組合せ表" sheetId="16" r:id="rId1"/>
    <sheet name="1st.ラウンド" sheetId="1" r:id="rId2"/>
    <sheet name="リーグ表" sheetId="3" r:id="rId3"/>
    <sheet name="決勝トーナメントタイムスケジュール" sheetId="15" r:id="rId4"/>
    <sheet name="決トメ表 (チーム名入り)" sheetId="10" r:id="rId5"/>
  </sheets>
  <definedNames>
    <definedName name="_xlnm.Print_Area" localSheetId="1">'1st.ラウンド'!$A$1:$U$20</definedName>
    <definedName name="_xlnm.Print_Area" localSheetId="2">リーグ表!$A$1:$V$94</definedName>
    <definedName name="_xlnm.Print_Area" localSheetId="3">決勝トーナメントタイムスケジュール!$A$1:$AD$20</definedName>
  </definedNames>
  <calcPr calcId="125725"/>
</workbook>
</file>

<file path=xl/calcChain.xml><?xml version="1.0" encoding="utf-8"?>
<calcChain xmlns="http://schemas.openxmlformats.org/spreadsheetml/2006/main">
  <c r="E4" i="1"/>
  <c r="C2" i="3"/>
  <c r="E7" i="1" l="1"/>
  <c r="F5" i="3" l="1"/>
  <c r="H5"/>
  <c r="C7" s="1"/>
  <c r="L9"/>
  <c r="K11" s="1"/>
  <c r="N68" l="1"/>
  <c r="I70" s="1"/>
  <c r="N64"/>
  <c r="C70" s="1"/>
  <c r="N92"/>
  <c r="I94" s="1"/>
  <c r="L92"/>
  <c r="K94" s="1"/>
  <c r="N90"/>
  <c r="F94" s="1"/>
  <c r="G93" s="1"/>
  <c r="L90"/>
  <c r="H94" s="1"/>
  <c r="K90"/>
  <c r="F92" s="1"/>
  <c r="I90"/>
  <c r="H92" s="1"/>
  <c r="N88"/>
  <c r="C94" s="1"/>
  <c r="L88"/>
  <c r="E94" s="1"/>
  <c r="K88"/>
  <c r="C92" s="1"/>
  <c r="D91" s="1"/>
  <c r="I88"/>
  <c r="H88"/>
  <c r="C90" s="1"/>
  <c r="D89" s="1"/>
  <c r="F88"/>
  <c r="E90" s="1"/>
  <c r="N80"/>
  <c r="I82" s="1"/>
  <c r="L80"/>
  <c r="K82" s="1"/>
  <c r="N78"/>
  <c r="F82" s="1"/>
  <c r="G81" s="1"/>
  <c r="L78"/>
  <c r="H82" s="1"/>
  <c r="K78"/>
  <c r="F80" s="1"/>
  <c r="I78"/>
  <c r="H80" s="1"/>
  <c r="N76"/>
  <c r="C82" s="1"/>
  <c r="L76"/>
  <c r="E82" s="1"/>
  <c r="K76"/>
  <c r="C80" s="1"/>
  <c r="D79" s="1"/>
  <c r="I76"/>
  <c r="H76"/>
  <c r="C78" s="1"/>
  <c r="F76"/>
  <c r="L68"/>
  <c r="K70" s="1"/>
  <c r="N66"/>
  <c r="F70" s="1"/>
  <c r="L66"/>
  <c r="K66"/>
  <c r="F68" s="1"/>
  <c r="I66"/>
  <c r="H68" s="1"/>
  <c r="L64"/>
  <c r="E70" s="1"/>
  <c r="K64"/>
  <c r="C68" s="1"/>
  <c r="D67" s="1"/>
  <c r="I64"/>
  <c r="J63" s="1"/>
  <c r="H64"/>
  <c r="C66" s="1"/>
  <c r="F64"/>
  <c r="H70"/>
  <c r="E68"/>
  <c r="N56"/>
  <c r="I58" s="1"/>
  <c r="L56"/>
  <c r="K58" s="1"/>
  <c r="N54"/>
  <c r="F58" s="1"/>
  <c r="G57" s="1"/>
  <c r="L54"/>
  <c r="H58" s="1"/>
  <c r="K54"/>
  <c r="F56" s="1"/>
  <c r="I54"/>
  <c r="H56" s="1"/>
  <c r="N52"/>
  <c r="C58" s="1"/>
  <c r="L52"/>
  <c r="E58" s="1"/>
  <c r="K52"/>
  <c r="C56" s="1"/>
  <c r="D55" s="1"/>
  <c r="I52"/>
  <c r="E56" s="1"/>
  <c r="H52"/>
  <c r="C54" s="1"/>
  <c r="F52"/>
  <c r="E54" s="1"/>
  <c r="N45"/>
  <c r="I47" s="1"/>
  <c r="J46" s="1"/>
  <c r="L45"/>
  <c r="K47" s="1"/>
  <c r="N43"/>
  <c r="F47" s="1"/>
  <c r="L43"/>
  <c r="H47" s="1"/>
  <c r="K43"/>
  <c r="F45" s="1"/>
  <c r="G44" s="1"/>
  <c r="I43"/>
  <c r="H45" s="1"/>
  <c r="N41"/>
  <c r="C47" s="1"/>
  <c r="D46" s="1"/>
  <c r="L41"/>
  <c r="E47" s="1"/>
  <c r="K41"/>
  <c r="C45" s="1"/>
  <c r="I41"/>
  <c r="H41"/>
  <c r="C43" s="1"/>
  <c r="D42" s="1"/>
  <c r="F41"/>
  <c r="E43" s="1"/>
  <c r="N33"/>
  <c r="L33"/>
  <c r="K35" s="1"/>
  <c r="N31"/>
  <c r="F35" s="1"/>
  <c r="L31"/>
  <c r="H35" s="1"/>
  <c r="K31"/>
  <c r="I31"/>
  <c r="H33" s="1"/>
  <c r="N29"/>
  <c r="L29"/>
  <c r="E35" s="1"/>
  <c r="K29"/>
  <c r="I29"/>
  <c r="E33" s="1"/>
  <c r="H29"/>
  <c r="C31" s="1"/>
  <c r="D30" s="1"/>
  <c r="F29"/>
  <c r="E31" s="1"/>
  <c r="J40" l="1"/>
  <c r="G46"/>
  <c r="P46" s="1"/>
  <c r="J93"/>
  <c r="G79"/>
  <c r="D81"/>
  <c r="J75"/>
  <c r="J81"/>
  <c r="G75"/>
  <c r="E78"/>
  <c r="D77" s="1"/>
  <c r="J28"/>
  <c r="E45"/>
  <c r="D44" s="1"/>
  <c r="G28"/>
  <c r="M30"/>
  <c r="G34"/>
  <c r="C33"/>
  <c r="D32" s="1"/>
  <c r="I35"/>
  <c r="J34" s="1"/>
  <c r="M42"/>
  <c r="F33"/>
  <c r="G32" s="1"/>
  <c r="C35"/>
  <c r="D34" s="1"/>
  <c r="G55"/>
  <c r="D57"/>
  <c r="D53"/>
  <c r="J57"/>
  <c r="G51"/>
  <c r="J51"/>
  <c r="G67"/>
  <c r="D69"/>
  <c r="G69"/>
  <c r="J69"/>
  <c r="M65"/>
  <c r="G63"/>
  <c r="E66"/>
  <c r="D65" s="1"/>
  <c r="D93"/>
  <c r="G91"/>
  <c r="J87"/>
  <c r="G87"/>
  <c r="M89"/>
  <c r="E92"/>
  <c r="M87"/>
  <c r="M91"/>
  <c r="J89"/>
  <c r="M77"/>
  <c r="E80"/>
  <c r="M75"/>
  <c r="M79"/>
  <c r="J77"/>
  <c r="M63"/>
  <c r="M67"/>
  <c r="J65"/>
  <c r="M53"/>
  <c r="M51"/>
  <c r="M55"/>
  <c r="J53"/>
  <c r="M40"/>
  <c r="M44"/>
  <c r="G40"/>
  <c r="J42"/>
  <c r="M28"/>
  <c r="M32"/>
  <c r="J30"/>
  <c r="N21"/>
  <c r="I23" s="1"/>
  <c r="L21"/>
  <c r="K23" s="1"/>
  <c r="N19"/>
  <c r="F23" s="1"/>
  <c r="L19"/>
  <c r="H23" s="1"/>
  <c r="K19"/>
  <c r="F21" s="1"/>
  <c r="I19"/>
  <c r="H21" s="1"/>
  <c r="N17"/>
  <c r="C23" s="1"/>
  <c r="L17"/>
  <c r="E23" s="1"/>
  <c r="K17"/>
  <c r="C21" s="1"/>
  <c r="I17"/>
  <c r="E21" s="1"/>
  <c r="O30" l="1"/>
  <c r="S30" s="1"/>
  <c r="U30" s="1"/>
  <c r="Q46"/>
  <c r="O46"/>
  <c r="S46" s="1"/>
  <c r="Q44"/>
  <c r="Q93"/>
  <c r="P79"/>
  <c r="Q81"/>
  <c r="Q75"/>
  <c r="O81"/>
  <c r="S81" s="1"/>
  <c r="P81"/>
  <c r="P93"/>
  <c r="O28"/>
  <c r="S28" s="1"/>
  <c r="O42"/>
  <c r="T42" s="1"/>
  <c r="P34"/>
  <c r="Q34"/>
  <c r="Q32"/>
  <c r="O34"/>
  <c r="T34" s="1"/>
  <c r="O44"/>
  <c r="S44" s="1"/>
  <c r="Q57"/>
  <c r="O57"/>
  <c r="T57" s="1"/>
  <c r="O55"/>
  <c r="S55" s="1"/>
  <c r="O32"/>
  <c r="Q77"/>
  <c r="O93"/>
  <c r="R93" s="1"/>
  <c r="O40"/>
  <c r="P57"/>
  <c r="P55"/>
  <c r="O51"/>
  <c r="S51" s="1"/>
  <c r="P53"/>
  <c r="O67"/>
  <c r="S67" s="1"/>
  <c r="P69"/>
  <c r="Q69"/>
  <c r="O69"/>
  <c r="S69" s="1"/>
  <c r="P65"/>
  <c r="O63"/>
  <c r="T63" s="1"/>
  <c r="O91"/>
  <c r="S91" s="1"/>
  <c r="O89"/>
  <c r="S89" s="1"/>
  <c r="O87"/>
  <c r="Q91"/>
  <c r="P89"/>
  <c r="Q89"/>
  <c r="P91"/>
  <c r="Q87"/>
  <c r="P87"/>
  <c r="P75"/>
  <c r="O75"/>
  <c r="S75" s="1"/>
  <c r="Q79"/>
  <c r="O77"/>
  <c r="O79"/>
  <c r="P77"/>
  <c r="P67"/>
  <c r="O65"/>
  <c r="R65" s="1"/>
  <c r="Q65"/>
  <c r="Q67"/>
  <c r="Q63"/>
  <c r="P63"/>
  <c r="Q55"/>
  <c r="O53"/>
  <c r="Q53"/>
  <c r="Q51"/>
  <c r="P51"/>
  <c r="P44"/>
  <c r="Q42"/>
  <c r="Q40"/>
  <c r="P40"/>
  <c r="P42"/>
  <c r="R46"/>
  <c r="P30"/>
  <c r="Q28"/>
  <c r="Q30"/>
  <c r="P32"/>
  <c r="P28"/>
  <c r="R28" s="1"/>
  <c r="H17"/>
  <c r="F17"/>
  <c r="E19" s="1"/>
  <c r="J22"/>
  <c r="D20"/>
  <c r="G22"/>
  <c r="G20"/>
  <c r="M18"/>
  <c r="J18"/>
  <c r="D22"/>
  <c r="J16"/>
  <c r="M16"/>
  <c r="T30" l="1"/>
  <c r="R30"/>
  <c r="T28"/>
  <c r="U28" s="1"/>
  <c r="T46"/>
  <c r="U46" s="1"/>
  <c r="W46" s="1"/>
  <c r="R42"/>
  <c r="T44"/>
  <c r="U44" s="1"/>
  <c r="T89"/>
  <c r="U89" s="1"/>
  <c r="R81"/>
  <c r="T81"/>
  <c r="U81" s="1"/>
  <c r="S42"/>
  <c r="U42" s="1"/>
  <c r="T93"/>
  <c r="T51"/>
  <c r="S93"/>
  <c r="U93" s="1"/>
  <c r="W93" s="1"/>
  <c r="R57"/>
  <c r="R51"/>
  <c r="S57"/>
  <c r="R91"/>
  <c r="R44"/>
  <c r="R34"/>
  <c r="R32"/>
  <c r="S34"/>
  <c r="U34" s="1"/>
  <c r="R63"/>
  <c r="S63"/>
  <c r="R55"/>
  <c r="T55"/>
  <c r="W30"/>
  <c r="S32"/>
  <c r="T32"/>
  <c r="T67"/>
  <c r="W28"/>
  <c r="V28" s="1"/>
  <c r="R75"/>
  <c r="U55"/>
  <c r="W55" s="1"/>
  <c r="U57"/>
  <c r="W57" s="1"/>
  <c r="U51"/>
  <c r="W51" s="1"/>
  <c r="R67"/>
  <c r="T69"/>
  <c r="U69" s="1"/>
  <c r="R69"/>
  <c r="U67"/>
  <c r="W67" s="1"/>
  <c r="U63"/>
  <c r="W63" s="1"/>
  <c r="T91"/>
  <c r="U91" s="1"/>
  <c r="R89"/>
  <c r="R87"/>
  <c r="S87"/>
  <c r="T87"/>
  <c r="T75"/>
  <c r="U75" s="1"/>
  <c r="S79"/>
  <c r="R79"/>
  <c r="T79"/>
  <c r="S77"/>
  <c r="T77"/>
  <c r="R77"/>
  <c r="S65"/>
  <c r="T65"/>
  <c r="T53"/>
  <c r="S53"/>
  <c r="R53"/>
  <c r="S40"/>
  <c r="T40"/>
  <c r="R40"/>
  <c r="C19"/>
  <c r="D18" s="1"/>
  <c r="G16"/>
  <c r="O16" s="1"/>
  <c r="Q22"/>
  <c r="P22"/>
  <c r="O22"/>
  <c r="S22" s="1"/>
  <c r="M20"/>
  <c r="Q20" s="1"/>
  <c r="N9"/>
  <c r="I11" s="1"/>
  <c r="N7"/>
  <c r="F11" s="1"/>
  <c r="L7"/>
  <c r="H11" s="1"/>
  <c r="K7"/>
  <c r="F9" s="1"/>
  <c r="I7"/>
  <c r="H9" s="1"/>
  <c r="N5"/>
  <c r="C11" s="1"/>
  <c r="L5"/>
  <c r="E11" s="1"/>
  <c r="K5"/>
  <c r="C9" s="1"/>
  <c r="I5"/>
  <c r="E9" s="1"/>
  <c r="E7"/>
  <c r="W42" l="1"/>
  <c r="V42" s="1"/>
  <c r="U40"/>
  <c r="W40" s="1"/>
  <c r="V46"/>
  <c r="W44"/>
  <c r="W91"/>
  <c r="W81"/>
  <c r="U79"/>
  <c r="W79" s="1"/>
  <c r="U77"/>
  <c r="W77" s="1"/>
  <c r="W75"/>
  <c r="U32"/>
  <c r="W32" s="1"/>
  <c r="W34"/>
  <c r="U53"/>
  <c r="W53" s="1"/>
  <c r="V53" s="1"/>
  <c r="W69"/>
  <c r="V67" s="1"/>
  <c r="U65"/>
  <c r="W65" s="1"/>
  <c r="V65" s="1"/>
  <c r="V63"/>
  <c r="W89"/>
  <c r="U87"/>
  <c r="W87" s="1"/>
  <c r="R22"/>
  <c r="P20"/>
  <c r="O18"/>
  <c r="S18" s="1"/>
  <c r="P18"/>
  <c r="Q18"/>
  <c r="P16"/>
  <c r="Q16"/>
  <c r="T22"/>
  <c r="U22" s="1"/>
  <c r="O20"/>
  <c r="J4"/>
  <c r="M4"/>
  <c r="J6"/>
  <c r="M6"/>
  <c r="D8"/>
  <c r="G8"/>
  <c r="M8"/>
  <c r="D10"/>
  <c r="G10"/>
  <c r="J10"/>
  <c r="C14"/>
  <c r="F14"/>
  <c r="I14"/>
  <c r="L14"/>
  <c r="V40" l="1"/>
  <c r="V44"/>
  <c r="V79"/>
  <c r="V77"/>
  <c r="V81"/>
  <c r="V75"/>
  <c r="W22"/>
  <c r="V32"/>
  <c r="V34"/>
  <c r="V30"/>
  <c r="V55"/>
  <c r="V57"/>
  <c r="V51"/>
  <c r="V69"/>
  <c r="Y65" s="1"/>
  <c r="Z65" s="1"/>
  <c r="V89"/>
  <c r="V93"/>
  <c r="V91"/>
  <c r="V87"/>
  <c r="T18"/>
  <c r="U18" s="1"/>
  <c r="W18" s="1"/>
  <c r="R18"/>
  <c r="T16"/>
  <c r="R16"/>
  <c r="S16"/>
  <c r="S20"/>
  <c r="R20"/>
  <c r="T20"/>
  <c r="P8"/>
  <c r="O8"/>
  <c r="Q8"/>
  <c r="O10"/>
  <c r="Q10"/>
  <c r="P10"/>
  <c r="I61"/>
  <c r="C26"/>
  <c r="F26"/>
  <c r="I26"/>
  <c r="L26"/>
  <c r="C73"/>
  <c r="F73"/>
  <c r="I73"/>
  <c r="Y42" l="1"/>
  <c r="Z42" s="1"/>
  <c r="U15" i="10" s="1"/>
  <c r="Y67" i="3"/>
  <c r="Z67" s="1"/>
  <c r="L5" i="15" s="1"/>
  <c r="U23" i="10"/>
  <c r="L7" i="15"/>
  <c r="Y69" i="3"/>
  <c r="Z69" s="1"/>
  <c r="Y30"/>
  <c r="Z30" s="1"/>
  <c r="Y32"/>
  <c r="Z32" s="1"/>
  <c r="Y28"/>
  <c r="Z28" s="1"/>
  <c r="Y34"/>
  <c r="Z34" s="1"/>
  <c r="Y63"/>
  <c r="Z63" s="1"/>
  <c r="Y53"/>
  <c r="Z53" s="1"/>
  <c r="Y51"/>
  <c r="Z51" s="1"/>
  <c r="Y57"/>
  <c r="Z57" s="1"/>
  <c r="Y55"/>
  <c r="Z55" s="1"/>
  <c r="U6" i="15"/>
  <c r="Y44" i="3"/>
  <c r="Z44" s="1"/>
  <c r="AD7" i="15" s="1"/>
  <c r="Y46" i="3"/>
  <c r="Z46" s="1"/>
  <c r="Y40"/>
  <c r="Z40" s="1"/>
  <c r="Y89"/>
  <c r="Z89" s="1"/>
  <c r="Y87"/>
  <c r="Z87" s="1"/>
  <c r="Y93"/>
  <c r="Z93" s="1"/>
  <c r="Y91"/>
  <c r="Z91" s="1"/>
  <c r="Y77"/>
  <c r="Z77" s="1"/>
  <c r="Y75"/>
  <c r="Z75" s="1"/>
  <c r="Y81"/>
  <c r="Z81" s="1"/>
  <c r="Y79"/>
  <c r="Z79" s="1"/>
  <c r="V22"/>
  <c r="U16"/>
  <c r="W16" s="1"/>
  <c r="U20"/>
  <c r="W20" s="1"/>
  <c r="V20" s="1"/>
  <c r="S10"/>
  <c r="R10"/>
  <c r="T10"/>
  <c r="R8"/>
  <c r="S8"/>
  <c r="T8"/>
  <c r="G4"/>
  <c r="D6"/>
  <c r="L23" i="10" l="1"/>
  <c r="AE31"/>
  <c r="U11" i="15"/>
  <c r="AE27" i="10"/>
  <c r="P11" i="15"/>
  <c r="AE23" i="10"/>
  <c r="L11" i="15"/>
  <c r="AE19" i="10"/>
  <c r="G11" i="15"/>
  <c r="AE15" i="10"/>
  <c r="U10" i="15"/>
  <c r="AE11" i="10"/>
  <c r="P10" i="15"/>
  <c r="U7"/>
  <c r="U31" i="10"/>
  <c r="P5" i="15"/>
  <c r="L27" i="10"/>
  <c r="L31"/>
  <c r="U5" i="15"/>
  <c r="U19" i="10"/>
  <c r="G7" i="15"/>
  <c r="Y7"/>
  <c r="L11" i="10"/>
  <c r="Y5" i="15"/>
  <c r="D27" i="10"/>
  <c r="AD5" i="15"/>
  <c r="D31" i="10"/>
  <c r="G5" i="15"/>
  <c r="L19" i="10"/>
  <c r="U11"/>
  <c r="P6" i="15"/>
  <c r="U27" i="10"/>
  <c r="P7" i="15"/>
  <c r="Y4"/>
  <c r="D19" i="10"/>
  <c r="P4" i="15"/>
  <c r="D11" i="10"/>
  <c r="AD4" i="15"/>
  <c r="D23" i="10"/>
  <c r="D15"/>
  <c r="U4" i="15"/>
  <c r="L15" i="10"/>
  <c r="V18" i="3"/>
  <c r="V16"/>
  <c r="U8"/>
  <c r="W8" s="1"/>
  <c r="U10"/>
  <c r="W10" s="1"/>
  <c r="P4"/>
  <c r="O4"/>
  <c r="Q4"/>
  <c r="P6"/>
  <c r="Q6"/>
  <c r="O6"/>
  <c r="U15" i="1"/>
  <c r="I19"/>
  <c r="O17"/>
  <c r="Q15"/>
  <c r="O19"/>
  <c r="I17"/>
  <c r="U14"/>
  <c r="K19"/>
  <c r="K17"/>
  <c r="Q14"/>
  <c r="E19"/>
  <c r="E17"/>
  <c r="U13"/>
  <c r="O15"/>
  <c r="I18"/>
  <c r="O18"/>
  <c r="Q13"/>
  <c r="I15"/>
  <c r="U12"/>
  <c r="K18"/>
  <c r="K15"/>
  <c r="Q12"/>
  <c r="E18"/>
  <c r="E15"/>
  <c r="O16"/>
  <c r="O14"/>
  <c r="U18"/>
  <c r="U19"/>
  <c r="I16"/>
  <c r="K14"/>
  <c r="Q19"/>
  <c r="K16"/>
  <c r="I14"/>
  <c r="Q18"/>
  <c r="E16"/>
  <c r="E14"/>
  <c r="U16"/>
  <c r="O13"/>
  <c r="O11"/>
  <c r="U17"/>
  <c r="I13"/>
  <c r="K11"/>
  <c r="Q17"/>
  <c r="K13"/>
  <c r="I11"/>
  <c r="E13"/>
  <c r="Q16"/>
  <c r="E11"/>
  <c r="U7"/>
  <c r="O10"/>
  <c r="I12"/>
  <c r="O12"/>
  <c r="Q7"/>
  <c r="I10"/>
  <c r="U6"/>
  <c r="K12"/>
  <c r="K10"/>
  <c r="Q6"/>
  <c r="E12"/>
  <c r="E10"/>
  <c r="U11"/>
  <c r="I8"/>
  <c r="O5"/>
  <c r="U10"/>
  <c r="O8"/>
  <c r="K5"/>
  <c r="Q11"/>
  <c r="K8"/>
  <c r="I5"/>
  <c r="Q10"/>
  <c r="E8"/>
  <c r="E5"/>
  <c r="U5"/>
  <c r="I9"/>
  <c r="O7"/>
  <c r="Q5"/>
  <c r="O9"/>
  <c r="I7"/>
  <c r="U4"/>
  <c r="K9"/>
  <c r="K7"/>
  <c r="Q4"/>
  <c r="E9"/>
  <c r="U8"/>
  <c r="O6"/>
  <c r="O4"/>
  <c r="U9"/>
  <c r="I6"/>
  <c r="K4"/>
  <c r="Q9"/>
  <c r="K6"/>
  <c r="I4"/>
  <c r="Q8"/>
  <c r="E6"/>
  <c r="L85" i="3"/>
  <c r="I85"/>
  <c r="F85"/>
  <c r="C85"/>
  <c r="L73"/>
  <c r="L61"/>
  <c r="F61"/>
  <c r="C61"/>
  <c r="L49"/>
  <c r="I49"/>
  <c r="F49"/>
  <c r="C49"/>
  <c r="L38"/>
  <c r="I38"/>
  <c r="F38"/>
  <c r="C38"/>
  <c r="L2"/>
  <c r="I2"/>
  <c r="F2"/>
  <c r="Y18" l="1"/>
  <c r="Z18" s="1"/>
  <c r="L6" i="15" s="1"/>
  <c r="Y16" i="3"/>
  <c r="Z16" s="1"/>
  <c r="Y22"/>
  <c r="Z22" s="1"/>
  <c r="Y20"/>
  <c r="Z20" s="1"/>
  <c r="T6"/>
  <c r="S6"/>
  <c r="R6"/>
  <c r="T4"/>
  <c r="S4"/>
  <c r="R4"/>
  <c r="U7" i="10" l="1"/>
  <c r="AE7"/>
  <c r="L10" i="15"/>
  <c r="L4"/>
  <c r="D7" i="10"/>
  <c r="AD6" i="15"/>
  <c r="L7" i="10"/>
  <c r="U6" i="3"/>
  <c r="W6" s="1"/>
  <c r="U4"/>
  <c r="W4" s="1"/>
  <c r="V4" l="1"/>
  <c r="V10"/>
  <c r="V6"/>
  <c r="V8"/>
  <c r="Y4" l="1"/>
  <c r="Z4" s="1"/>
  <c r="Y6"/>
  <c r="Z6" s="1"/>
  <c r="Y8"/>
  <c r="Y10"/>
  <c r="AE3" i="10" l="1"/>
  <c r="G10" i="15"/>
  <c r="Z10" i="3"/>
  <c r="Z8"/>
  <c r="U3" i="10"/>
  <c r="G6" i="15"/>
  <c r="L3" i="10" l="1"/>
  <c r="Y6" i="15"/>
  <c r="G4"/>
  <c r="D3" i="10"/>
</calcChain>
</file>

<file path=xl/sharedStrings.xml><?xml version="1.0" encoding="utf-8"?>
<sst xmlns="http://schemas.openxmlformats.org/spreadsheetml/2006/main" count="492" uniqueCount="187">
  <si>
    <t>Aコート</t>
    <phoneticPr fontId="1"/>
  </si>
  <si>
    <t>Bコート</t>
    <phoneticPr fontId="1"/>
  </si>
  <si>
    <t>小体育館</t>
    <rPh sb="0" eb="4">
      <t>ショウタイイクカン</t>
    </rPh>
    <phoneticPr fontId="1"/>
  </si>
  <si>
    <t>マッチNO.</t>
    <phoneticPr fontId="1"/>
  </si>
  <si>
    <t>試合開始</t>
    <rPh sb="0" eb="2">
      <t>シアイ</t>
    </rPh>
    <rPh sb="2" eb="4">
      <t>カイシ</t>
    </rPh>
    <phoneticPr fontId="1"/>
  </si>
  <si>
    <t>試合終了</t>
    <rPh sb="0" eb="2">
      <t>シアイ</t>
    </rPh>
    <rPh sb="2" eb="4">
      <t>シュウリョウ</t>
    </rPh>
    <phoneticPr fontId="1"/>
  </si>
  <si>
    <t>決勝トーナメント</t>
    <rPh sb="0" eb="2">
      <t>ケッショウ</t>
    </rPh>
    <phoneticPr fontId="1"/>
  </si>
  <si>
    <t>ファーストラウンド</t>
    <phoneticPr fontId="1"/>
  </si>
  <si>
    <t>Ａブロック</t>
    <phoneticPr fontId="1"/>
  </si>
  <si>
    <t>Ｂブロック</t>
    <phoneticPr fontId="1"/>
  </si>
  <si>
    <t>Ｃブロック</t>
    <phoneticPr fontId="1"/>
  </si>
  <si>
    <t>Ｄブロック</t>
    <phoneticPr fontId="1"/>
  </si>
  <si>
    <t>Ｅブロック</t>
    <phoneticPr fontId="1"/>
  </si>
  <si>
    <t>Ｆブロック</t>
    <phoneticPr fontId="1"/>
  </si>
  <si>
    <t>Ｇブロック</t>
    <phoneticPr fontId="1"/>
  </si>
  <si>
    <t>Ｈブロック</t>
    <phoneticPr fontId="1"/>
  </si>
  <si>
    <t>決勝トーナメント（4位グループ）</t>
    <rPh sb="0" eb="2">
      <t>ケッショウ</t>
    </rPh>
    <rPh sb="10" eb="11">
      <t>イ</t>
    </rPh>
    <phoneticPr fontId="1"/>
  </si>
  <si>
    <t>決勝トーナメント（3位グループ）</t>
    <rPh sb="0" eb="2">
      <t>ケッショウ</t>
    </rPh>
    <rPh sb="10" eb="11">
      <t>イ</t>
    </rPh>
    <phoneticPr fontId="1"/>
  </si>
  <si>
    <t>決勝トーナメント（2位グループ）</t>
    <rPh sb="0" eb="2">
      <t>ケッショウ</t>
    </rPh>
    <rPh sb="10" eb="11">
      <t>イ</t>
    </rPh>
    <phoneticPr fontId="1"/>
  </si>
  <si>
    <t>決勝トーナメント（1位グループ）</t>
    <rPh sb="0" eb="2">
      <t>ケッショウ</t>
    </rPh>
    <rPh sb="10" eb="11">
      <t>イ</t>
    </rPh>
    <phoneticPr fontId="1"/>
  </si>
  <si>
    <t>A1位</t>
    <phoneticPr fontId="1"/>
  </si>
  <si>
    <t>B1位</t>
    <phoneticPr fontId="1"/>
  </si>
  <si>
    <t>C1位</t>
    <phoneticPr fontId="1"/>
  </si>
  <si>
    <t>D1位</t>
    <phoneticPr fontId="1"/>
  </si>
  <si>
    <t>E1位</t>
    <phoneticPr fontId="1"/>
  </si>
  <si>
    <t>Ｆ1位</t>
    <phoneticPr fontId="1"/>
  </si>
  <si>
    <t>Ｇ1位</t>
    <phoneticPr fontId="1"/>
  </si>
  <si>
    <t>Ｈ1位</t>
    <phoneticPr fontId="1"/>
  </si>
  <si>
    <t>Ｈ2位</t>
    <phoneticPr fontId="1"/>
  </si>
  <si>
    <t>Ｇ2位</t>
    <phoneticPr fontId="1"/>
  </si>
  <si>
    <t>Ｆ2位</t>
    <phoneticPr fontId="1"/>
  </si>
  <si>
    <t>E2位</t>
    <phoneticPr fontId="1"/>
  </si>
  <si>
    <t>D2位</t>
    <phoneticPr fontId="1"/>
  </si>
  <si>
    <t>C2位</t>
    <phoneticPr fontId="1"/>
  </si>
  <si>
    <t>B2位</t>
    <phoneticPr fontId="1"/>
  </si>
  <si>
    <t>A2位</t>
    <phoneticPr fontId="1"/>
  </si>
  <si>
    <t>A3位</t>
    <phoneticPr fontId="1"/>
  </si>
  <si>
    <t>B3位</t>
    <phoneticPr fontId="1"/>
  </si>
  <si>
    <t>C3位</t>
    <phoneticPr fontId="1"/>
  </si>
  <si>
    <t>D3位</t>
    <phoneticPr fontId="1"/>
  </si>
  <si>
    <t>E3位</t>
    <phoneticPr fontId="1"/>
  </si>
  <si>
    <t>Ｆ3位</t>
    <phoneticPr fontId="1"/>
  </si>
  <si>
    <t>A４位</t>
    <phoneticPr fontId="1"/>
  </si>
  <si>
    <t>B４位</t>
    <phoneticPr fontId="1"/>
  </si>
  <si>
    <t>C４位</t>
    <phoneticPr fontId="1"/>
  </si>
  <si>
    <t>D４位</t>
    <phoneticPr fontId="1"/>
  </si>
  <si>
    <t>E４位</t>
    <phoneticPr fontId="1"/>
  </si>
  <si>
    <t>Ｆ4位</t>
    <phoneticPr fontId="1"/>
  </si>
  <si>
    <t>Ｇ3位</t>
    <phoneticPr fontId="1"/>
  </si>
  <si>
    <t>Ｈ3位</t>
    <phoneticPr fontId="1"/>
  </si>
  <si>
    <t>Ｇ4位</t>
    <phoneticPr fontId="1"/>
  </si>
  <si>
    <t>Ｈ4位</t>
    <phoneticPr fontId="1"/>
  </si>
  <si>
    <t>審判は、次試合チームとしますので遅れないようにお願いします。最終試合は連盟が担当します。</t>
    <rPh sb="0" eb="2">
      <t>シンパン</t>
    </rPh>
    <rPh sb="4" eb="5">
      <t>ジ</t>
    </rPh>
    <rPh sb="5" eb="7">
      <t>シアイ</t>
    </rPh>
    <rPh sb="16" eb="17">
      <t>オク</t>
    </rPh>
    <rPh sb="24" eb="25">
      <t>ネガ</t>
    </rPh>
    <rPh sb="30" eb="32">
      <t>サイシュウ</t>
    </rPh>
    <rPh sb="32" eb="34">
      <t>シアイ</t>
    </rPh>
    <rPh sb="35" eb="37">
      <t>レンメイ</t>
    </rPh>
    <rPh sb="38" eb="40">
      <t>タントウ</t>
    </rPh>
    <phoneticPr fontId="1"/>
  </si>
  <si>
    <t>-</t>
    <phoneticPr fontId="1"/>
  </si>
  <si>
    <t>-</t>
    <phoneticPr fontId="1"/>
  </si>
  <si>
    <t>－</t>
    <phoneticPr fontId="4"/>
  </si>
  <si>
    <t>勝</t>
    <rPh sb="0" eb="1">
      <t>カチ</t>
    </rPh>
    <phoneticPr fontId="4"/>
  </si>
  <si>
    <t>分</t>
    <rPh sb="0" eb="1">
      <t>ワ</t>
    </rPh>
    <phoneticPr fontId="4"/>
  </si>
  <si>
    <t>負</t>
    <rPh sb="0" eb="1">
      <t>フ</t>
    </rPh>
    <phoneticPr fontId="4"/>
  </si>
  <si>
    <t>勝点</t>
    <rPh sb="0" eb="1">
      <t>カチ</t>
    </rPh>
    <rPh sb="1" eb="2">
      <t>テン</t>
    </rPh>
    <phoneticPr fontId="4"/>
  </si>
  <si>
    <t>得点</t>
    <rPh sb="0" eb="2">
      <t>トクテン</t>
    </rPh>
    <phoneticPr fontId="4"/>
  </si>
  <si>
    <t>失点</t>
    <rPh sb="0" eb="2">
      <t>シッテン</t>
    </rPh>
    <phoneticPr fontId="4"/>
  </si>
  <si>
    <t>得失</t>
    <rPh sb="0" eb="2">
      <t>トクシツ</t>
    </rPh>
    <phoneticPr fontId="4"/>
  </si>
  <si>
    <t>順位</t>
    <rPh sb="0" eb="2">
      <t>ジュンイ</t>
    </rPh>
    <phoneticPr fontId="4"/>
  </si>
  <si>
    <t>－</t>
    <phoneticPr fontId="4"/>
  </si>
  <si>
    <t>このシートに得点を入れるとリーグ表にリンクします。</t>
    <rPh sb="6" eb="8">
      <t>トクテン</t>
    </rPh>
    <rPh sb="9" eb="10">
      <t>イ</t>
    </rPh>
    <rPh sb="16" eb="17">
      <t>ヒョウ</t>
    </rPh>
    <phoneticPr fontId="1"/>
  </si>
  <si>
    <t>Ｃ４位</t>
    <rPh sb="1" eb="2">
      <t>イ</t>
    </rPh>
    <phoneticPr fontId="1"/>
  </si>
  <si>
    <t>Ｄ4位</t>
    <rPh sb="1" eb="2">
      <t>イ</t>
    </rPh>
    <phoneticPr fontId="1"/>
  </si>
  <si>
    <t>Ｅ4位</t>
    <rPh sb="1" eb="2">
      <t>イ</t>
    </rPh>
    <phoneticPr fontId="1"/>
  </si>
  <si>
    <t>Ｆ4位</t>
    <rPh sb="1" eb="2">
      <t>イ</t>
    </rPh>
    <phoneticPr fontId="1"/>
  </si>
  <si>
    <t>Ｅ3位</t>
    <rPh sb="1" eb="2">
      <t>イ</t>
    </rPh>
    <phoneticPr fontId="1"/>
  </si>
  <si>
    <t>Ｆ3位</t>
    <rPh sb="1" eb="2">
      <t>イ</t>
    </rPh>
    <phoneticPr fontId="1"/>
  </si>
  <si>
    <t>Ｇ3位</t>
    <rPh sb="1" eb="2">
      <t>イ</t>
    </rPh>
    <phoneticPr fontId="1"/>
  </si>
  <si>
    <t>Ａ3位</t>
    <rPh sb="1" eb="2">
      <t>イ</t>
    </rPh>
    <phoneticPr fontId="1"/>
  </si>
  <si>
    <t>Ｂ3位</t>
    <rPh sb="1" eb="2">
      <t>イ</t>
    </rPh>
    <phoneticPr fontId="1"/>
  </si>
  <si>
    <t>Ｂ4位</t>
    <rPh sb="2" eb="3">
      <t>イ</t>
    </rPh>
    <phoneticPr fontId="1"/>
  </si>
  <si>
    <t>Ｃ3位</t>
    <rPh sb="1" eb="2">
      <t>イ</t>
    </rPh>
    <phoneticPr fontId="1"/>
  </si>
  <si>
    <t>Ｄ3位</t>
    <rPh sb="1" eb="2">
      <t>イ</t>
    </rPh>
    <phoneticPr fontId="1"/>
  </si>
  <si>
    <t>審判</t>
    <rPh sb="0" eb="2">
      <t>シンパン</t>
    </rPh>
    <phoneticPr fontId="1"/>
  </si>
  <si>
    <t>連盟</t>
    <rPh sb="0" eb="2">
      <t>レンメイ</t>
    </rPh>
    <phoneticPr fontId="1"/>
  </si>
  <si>
    <t>当該</t>
    <rPh sb="0" eb="2">
      <t>トウガイ</t>
    </rPh>
    <phoneticPr fontId="1"/>
  </si>
  <si>
    <t>Ｇ4位</t>
    <phoneticPr fontId="1"/>
  </si>
  <si>
    <t>Ｈ4位</t>
    <phoneticPr fontId="1"/>
  </si>
  <si>
    <t>Ｈ3位</t>
    <rPh sb="2" eb="3">
      <t>イ</t>
    </rPh>
    <phoneticPr fontId="1"/>
  </si>
  <si>
    <t>Ａ2位</t>
    <rPh sb="2" eb="3">
      <t>イ</t>
    </rPh>
    <phoneticPr fontId="1"/>
  </si>
  <si>
    <t>Ｂ2位</t>
    <rPh sb="2" eb="3">
      <t>イ</t>
    </rPh>
    <phoneticPr fontId="1"/>
  </si>
  <si>
    <t>Ｃ2位</t>
    <rPh sb="2" eb="3">
      <t>イ</t>
    </rPh>
    <phoneticPr fontId="1"/>
  </si>
  <si>
    <t>Ｄ2位</t>
    <rPh sb="2" eb="3">
      <t>イ</t>
    </rPh>
    <phoneticPr fontId="1"/>
  </si>
  <si>
    <t>Ｅ2位</t>
    <phoneticPr fontId="1"/>
  </si>
  <si>
    <t>Ｆ2位</t>
    <phoneticPr fontId="1"/>
  </si>
  <si>
    <t>Ｇ2位</t>
    <phoneticPr fontId="1"/>
  </si>
  <si>
    <t>Ｈ2位</t>
    <rPh sb="2" eb="3">
      <t>イ</t>
    </rPh>
    <phoneticPr fontId="1"/>
  </si>
  <si>
    <t>Ｎｏ1勝者</t>
    <rPh sb="3" eb="5">
      <t>ショウシャ</t>
    </rPh>
    <phoneticPr fontId="1"/>
  </si>
  <si>
    <t>Ｎｏ2勝者</t>
    <rPh sb="3" eb="5">
      <t>ショウシャ</t>
    </rPh>
    <phoneticPr fontId="1"/>
  </si>
  <si>
    <t>Ｎｏ3勝者</t>
    <rPh sb="3" eb="5">
      <t>ショウシャ</t>
    </rPh>
    <phoneticPr fontId="1"/>
  </si>
  <si>
    <t>Ｎｏ4勝者</t>
    <rPh sb="3" eb="5">
      <t>ショウシャ</t>
    </rPh>
    <phoneticPr fontId="1"/>
  </si>
  <si>
    <t>Ｎｏ1敗者</t>
    <rPh sb="2" eb="4">
      <t>ハイシャ</t>
    </rPh>
    <phoneticPr fontId="1"/>
  </si>
  <si>
    <t>Ｎｏ2敗者</t>
    <rPh sb="2" eb="4">
      <t>ハイシャ</t>
    </rPh>
    <phoneticPr fontId="1"/>
  </si>
  <si>
    <t>Ｎｏ3敗者</t>
    <rPh sb="2" eb="4">
      <t>ハイシャ</t>
    </rPh>
    <phoneticPr fontId="1"/>
  </si>
  <si>
    <t>Ｎｏ4敗者</t>
    <rPh sb="2" eb="4">
      <t>ハイシャ</t>
    </rPh>
    <phoneticPr fontId="1"/>
  </si>
  <si>
    <t>Ｎｏ7勝者</t>
    <rPh sb="2" eb="4">
      <t>ショウシャ</t>
    </rPh>
    <phoneticPr fontId="1"/>
  </si>
  <si>
    <t>Ｎｏ8勝者</t>
    <rPh sb="2" eb="4">
      <t>ショウシャ</t>
    </rPh>
    <phoneticPr fontId="1"/>
  </si>
  <si>
    <t>Ｎｏ5勝者</t>
    <rPh sb="2" eb="4">
      <t>ショウシャ</t>
    </rPh>
    <phoneticPr fontId="1"/>
  </si>
  <si>
    <t>Ｎｏ6勝者</t>
    <rPh sb="2" eb="4">
      <t>ショウシャ</t>
    </rPh>
    <phoneticPr fontId="1"/>
  </si>
  <si>
    <t>Ｎｏ7敗者</t>
    <rPh sb="2" eb="4">
      <t>ハイシャ</t>
    </rPh>
    <phoneticPr fontId="1"/>
  </si>
  <si>
    <t>Ｎｏ8敗者</t>
    <rPh sb="2" eb="4">
      <t>ハイシャ</t>
    </rPh>
    <phoneticPr fontId="1"/>
  </si>
  <si>
    <t>Ｎｏ5敗者</t>
    <rPh sb="2" eb="4">
      <t>ハイシャ</t>
    </rPh>
    <phoneticPr fontId="1"/>
  </si>
  <si>
    <t>Ｎｏ6敗者</t>
    <rPh sb="2" eb="4">
      <t>ハイシャ</t>
    </rPh>
    <phoneticPr fontId="1"/>
  </si>
  <si>
    <t>Ａ1位</t>
    <rPh sb="1" eb="2">
      <t>イ</t>
    </rPh>
    <phoneticPr fontId="1"/>
  </si>
  <si>
    <t>Ｂ1位</t>
    <rPh sb="1" eb="2">
      <t>イ</t>
    </rPh>
    <phoneticPr fontId="1"/>
  </si>
  <si>
    <t>Ｃ1位</t>
    <rPh sb="1" eb="2">
      <t>イ</t>
    </rPh>
    <phoneticPr fontId="1"/>
  </si>
  <si>
    <t>Ｄ1位</t>
    <rPh sb="1" eb="2">
      <t>イ</t>
    </rPh>
    <phoneticPr fontId="1"/>
  </si>
  <si>
    <t>Ｅ1位</t>
    <rPh sb="1" eb="2">
      <t>イ</t>
    </rPh>
    <phoneticPr fontId="1"/>
  </si>
  <si>
    <t>Ｆ1位</t>
    <rPh sb="1" eb="2">
      <t>イ</t>
    </rPh>
    <phoneticPr fontId="1"/>
  </si>
  <si>
    <t>Ｇ1位</t>
    <rPh sb="1" eb="2">
      <t>イ</t>
    </rPh>
    <phoneticPr fontId="1"/>
  </si>
  <si>
    <t>Ｈ1位</t>
    <rPh sb="1" eb="2">
      <t>イ</t>
    </rPh>
    <phoneticPr fontId="1"/>
  </si>
  <si>
    <t>Ｎｏ9勝者</t>
    <rPh sb="2" eb="4">
      <t>ショウシャ</t>
    </rPh>
    <phoneticPr fontId="1"/>
  </si>
  <si>
    <t>Ｎｏ10勝者</t>
    <phoneticPr fontId="1"/>
  </si>
  <si>
    <t>Ｎｏ11勝者</t>
    <rPh sb="3" eb="5">
      <t>ショウシャ</t>
    </rPh>
    <phoneticPr fontId="1"/>
  </si>
  <si>
    <t>Ｎｏ12勝者</t>
    <rPh sb="3" eb="5">
      <t>ショウシャ</t>
    </rPh>
    <phoneticPr fontId="1"/>
  </si>
  <si>
    <t>Ｎｏ9敗者</t>
    <rPh sb="2" eb="4">
      <t>ハイシャ</t>
    </rPh>
    <phoneticPr fontId="1"/>
  </si>
  <si>
    <t>Ｎｏ10敗者</t>
    <rPh sb="3" eb="5">
      <t>ハイシャ</t>
    </rPh>
    <phoneticPr fontId="1"/>
  </si>
  <si>
    <t>Ｎｏ11敗者</t>
    <rPh sb="3" eb="5">
      <t>ハイシャ</t>
    </rPh>
    <phoneticPr fontId="1"/>
  </si>
  <si>
    <t>Ｎｏ12敗者</t>
    <rPh sb="3" eb="5">
      <t>ハイシャ</t>
    </rPh>
    <phoneticPr fontId="1"/>
  </si>
  <si>
    <t>Ｎｏ13勝者</t>
    <rPh sb="3" eb="5">
      <t>ショウシャ</t>
    </rPh>
    <phoneticPr fontId="1"/>
  </si>
  <si>
    <t>Ｎｏ14勝者</t>
    <rPh sb="3" eb="5">
      <t>ショウシャ</t>
    </rPh>
    <phoneticPr fontId="1"/>
  </si>
  <si>
    <t>Ｎｏ17勝者</t>
    <rPh sb="3" eb="5">
      <t>ショウシャ</t>
    </rPh>
    <phoneticPr fontId="1"/>
  </si>
  <si>
    <t>Ｎｏ18勝者</t>
    <rPh sb="3" eb="5">
      <t>ショウシャ</t>
    </rPh>
    <phoneticPr fontId="1"/>
  </si>
  <si>
    <t>Ｎｏ21敗者</t>
    <rPh sb="3" eb="5">
      <t>ハイシャ</t>
    </rPh>
    <phoneticPr fontId="1"/>
  </si>
  <si>
    <t>Ｎｏ22敗者</t>
    <rPh sb="3" eb="5">
      <t>ハイシャ</t>
    </rPh>
    <phoneticPr fontId="1"/>
  </si>
  <si>
    <t>Ｎｏ23敗者</t>
    <rPh sb="3" eb="5">
      <t>ハイシャ</t>
    </rPh>
    <phoneticPr fontId="1"/>
  </si>
  <si>
    <t>Ｎｏ24敗者</t>
    <rPh sb="3" eb="5">
      <t>ハイシャ</t>
    </rPh>
    <phoneticPr fontId="1"/>
  </si>
  <si>
    <t>Ｎｏ21勝者</t>
    <rPh sb="3" eb="5">
      <t>ショウシャ</t>
    </rPh>
    <phoneticPr fontId="1"/>
  </si>
  <si>
    <t>Ｎｏ22勝者</t>
    <rPh sb="3" eb="5">
      <t>ショウシャ</t>
    </rPh>
    <phoneticPr fontId="1"/>
  </si>
  <si>
    <t>Ｎｏ23勝者</t>
    <phoneticPr fontId="1"/>
  </si>
  <si>
    <t>Ｎｏ24勝者</t>
    <rPh sb="3" eb="5">
      <t>ショウシャ</t>
    </rPh>
    <phoneticPr fontId="1"/>
  </si>
  <si>
    <t>Ｎｏ25勝者</t>
    <rPh sb="3" eb="5">
      <t>ショウシャ</t>
    </rPh>
    <phoneticPr fontId="1"/>
  </si>
  <si>
    <t>Ｎｏ26勝者</t>
    <rPh sb="3" eb="5">
      <t>ショウシャ</t>
    </rPh>
    <phoneticPr fontId="1"/>
  </si>
  <si>
    <t>Ｎｏ25敗者</t>
    <rPh sb="3" eb="5">
      <t>ハイシャ</t>
    </rPh>
    <phoneticPr fontId="1"/>
  </si>
  <si>
    <t>Ｎｏ26敗者</t>
    <rPh sb="3" eb="5">
      <t>ハイシャ</t>
    </rPh>
    <phoneticPr fontId="1"/>
  </si>
  <si>
    <t>Ｎｏ33勝者</t>
    <rPh sb="3" eb="5">
      <t>ショウシャ</t>
    </rPh>
    <phoneticPr fontId="1"/>
  </si>
  <si>
    <t>Ｎｏ34勝者</t>
    <rPh sb="3" eb="5">
      <t>ショウシャ</t>
    </rPh>
    <phoneticPr fontId="1"/>
  </si>
  <si>
    <t>Ｎｏ33敗者</t>
    <rPh sb="4" eb="6">
      <t>ハイシャ</t>
    </rPh>
    <phoneticPr fontId="1"/>
  </si>
  <si>
    <t>Ｎｏ34敗者</t>
    <rPh sb="3" eb="5">
      <t>ハイシャ</t>
    </rPh>
    <phoneticPr fontId="1"/>
  </si>
  <si>
    <t>Ａ4位</t>
    <rPh sb="1" eb="2">
      <t>イ</t>
    </rPh>
    <phoneticPr fontId="1"/>
  </si>
  <si>
    <t>順位</t>
    <rPh sb="0" eb="2">
      <t>ジュンイ</t>
    </rPh>
    <phoneticPr fontId="1"/>
  </si>
  <si>
    <t>チーム</t>
    <phoneticPr fontId="1"/>
  </si>
  <si>
    <t>ベアフット北海道</t>
    <rPh sb="5" eb="8">
      <t>ホッカイドウ</t>
    </rPh>
    <phoneticPr fontId="1"/>
  </si>
  <si>
    <t>LIV.FC</t>
    <phoneticPr fontId="1"/>
  </si>
  <si>
    <t>ジェネラーレ室蘭</t>
    <rPh sb="6" eb="8">
      <t>ムロラン</t>
    </rPh>
    <phoneticPr fontId="1"/>
  </si>
  <si>
    <t>CORAZON　FC</t>
    <phoneticPr fontId="1"/>
  </si>
  <si>
    <t>Felire　FC</t>
    <phoneticPr fontId="1"/>
  </si>
  <si>
    <t>ESFORCO</t>
    <phoneticPr fontId="1"/>
  </si>
  <si>
    <t>泊SC</t>
    <rPh sb="0" eb="1">
      <t>トマリ</t>
    </rPh>
    <phoneticPr fontId="1"/>
  </si>
  <si>
    <t>バーモス恵庭</t>
    <rPh sb="4" eb="6">
      <t>エニワ</t>
    </rPh>
    <phoneticPr fontId="1"/>
  </si>
  <si>
    <t>DOHTO</t>
    <phoneticPr fontId="1"/>
  </si>
  <si>
    <t>ASC</t>
    <phoneticPr fontId="1"/>
  </si>
  <si>
    <t>FC　DENOVA</t>
    <phoneticPr fontId="1"/>
  </si>
  <si>
    <t>FC　NORTE</t>
    <phoneticPr fontId="1"/>
  </si>
  <si>
    <t>サンクくりやまFC</t>
    <phoneticPr fontId="1"/>
  </si>
  <si>
    <t>三笠FC</t>
    <rPh sb="0" eb="2">
      <t>ミカサ</t>
    </rPh>
    <phoneticPr fontId="1"/>
  </si>
  <si>
    <t>エストレア．FC</t>
    <phoneticPr fontId="1"/>
  </si>
  <si>
    <t>苫小牧ELSOLE</t>
    <rPh sb="0" eb="3">
      <t>トマコマイ</t>
    </rPh>
    <phoneticPr fontId="1"/>
  </si>
  <si>
    <t>Stolz千歳</t>
    <rPh sb="5" eb="7">
      <t>チトセ</t>
    </rPh>
    <phoneticPr fontId="1"/>
  </si>
  <si>
    <t>SSS</t>
    <phoneticPr fontId="1"/>
  </si>
  <si>
    <t>CASCAVEL</t>
    <phoneticPr fontId="1"/>
  </si>
  <si>
    <t>FC　LIBERTA</t>
    <phoneticPr fontId="1"/>
  </si>
  <si>
    <t>室蘭SC</t>
    <rPh sb="0" eb="2">
      <t>ムロラン</t>
    </rPh>
    <phoneticPr fontId="1"/>
  </si>
  <si>
    <t>石狩FC</t>
    <rPh sb="0" eb="2">
      <t>イシカリ</t>
    </rPh>
    <phoneticPr fontId="1"/>
  </si>
  <si>
    <t>フォーザSC</t>
    <phoneticPr fontId="1"/>
  </si>
  <si>
    <t>FIBRA　FC</t>
    <phoneticPr fontId="1"/>
  </si>
  <si>
    <t>SSSサクセス</t>
    <phoneticPr fontId="1"/>
  </si>
  <si>
    <t>FCベッカウス</t>
    <phoneticPr fontId="1"/>
  </si>
  <si>
    <t>AGGRE</t>
    <phoneticPr fontId="1"/>
  </si>
  <si>
    <t>SC札幌</t>
    <rPh sb="2" eb="4">
      <t>サッポロ</t>
    </rPh>
    <phoneticPr fontId="1"/>
  </si>
  <si>
    <t>アスルクラロ札幌</t>
    <rPh sb="6" eb="8">
      <t>サッポロ</t>
    </rPh>
    <phoneticPr fontId="1"/>
  </si>
  <si>
    <t>FCフォルテ</t>
    <phoneticPr fontId="1"/>
  </si>
  <si>
    <t>L-WAVE</t>
    <phoneticPr fontId="1"/>
  </si>
  <si>
    <t>Safilva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</si>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</sst>
</file>

<file path=xl/styles.xml><?xml version="1.0" encoding="utf-8"?>
<styleSheet xmlns="http://schemas.openxmlformats.org/spreadsheetml/2006/main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indexed="13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9"/>
      <color indexed="9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31869B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ashed">
        <color auto="1"/>
      </left>
      <right style="thin">
        <color auto="1"/>
      </right>
      <top style="dashed">
        <color auto="1"/>
      </top>
      <bottom/>
      <diagonal/>
    </border>
    <border>
      <left style="dashed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/>
      <diagonal/>
    </border>
    <border>
      <left style="dashed">
        <color auto="1"/>
      </left>
      <right style="thin">
        <color auto="1"/>
      </right>
      <top/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/>
      <top/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horizontal="center" vertical="center"/>
    </xf>
  </cellStyleXfs>
  <cellXfs count="197"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NumberFormat="1" applyBorder="1" applyAlignment="1" applyProtection="1">
      <alignment horizontal="center" vertical="center" shrinkToFit="1"/>
      <protection locked="0"/>
    </xf>
    <xf numFmtId="20" fontId="0" fillId="0" borderId="1" xfId="0" applyNumberFormat="1" applyBorder="1" applyAlignment="1">
      <alignment horizontal="center" vertical="center" shrinkToFit="1"/>
    </xf>
    <xf numFmtId="0" fontId="0" fillId="0" borderId="1" xfId="0" quotePrefix="1" applyNumberFormat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5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6" borderId="1" xfId="0" applyFill="1" applyBorder="1" applyAlignment="1">
      <alignment horizontal="center" vertical="center" shrinkToFit="1"/>
    </xf>
    <xf numFmtId="0" fontId="0" fillId="2" borderId="1" xfId="0" quotePrefix="1" applyNumberFormat="1" applyFill="1" applyBorder="1" applyAlignment="1" applyProtection="1">
      <alignment horizontal="center" vertical="center" shrinkToFit="1"/>
      <protection locked="0"/>
    </xf>
    <xf numFmtId="0" fontId="0" fillId="5" borderId="1" xfId="0" applyNumberFormat="1" applyFill="1" applyBorder="1" applyAlignment="1" applyProtection="1">
      <alignment horizontal="center" vertical="center" shrinkToFit="1"/>
      <protection locked="0"/>
    </xf>
    <xf numFmtId="0" fontId="0" fillId="4" borderId="1" xfId="0" applyNumberFormat="1" applyFill="1" applyBorder="1" applyAlignment="1" applyProtection="1">
      <alignment horizontal="center" vertical="center" shrinkToFit="1"/>
      <protection locked="0"/>
    </xf>
    <xf numFmtId="0" fontId="0" fillId="6" borderId="1" xfId="0" applyNumberFormat="1" applyFill="1" applyBorder="1" applyAlignment="1" applyProtection="1">
      <alignment horizontal="center" vertical="center" shrinkToFit="1"/>
      <protection locked="0"/>
    </xf>
    <xf numFmtId="0" fontId="0" fillId="7" borderId="1" xfId="0" applyNumberFormat="1" applyFill="1" applyBorder="1" applyAlignment="1" applyProtection="1">
      <alignment horizontal="center" vertical="center" shrinkToFit="1"/>
      <protection locked="0"/>
    </xf>
    <xf numFmtId="0" fontId="0" fillId="7" borderId="1" xfId="0" applyFill="1" applyBorder="1" applyAlignment="1">
      <alignment horizontal="center" vertical="center" shrinkToFit="1"/>
    </xf>
    <xf numFmtId="0" fontId="0" fillId="8" borderId="1" xfId="0" applyFill="1" applyBorder="1" applyAlignment="1">
      <alignment horizontal="center" vertical="center" shrinkToFit="1"/>
    </xf>
    <xf numFmtId="0" fontId="0" fillId="8" borderId="1" xfId="0" applyNumberFormat="1" applyFill="1" applyBorder="1" applyAlignment="1" applyProtection="1">
      <alignment horizontal="center" vertical="center" shrinkToFit="1"/>
      <protection locked="0"/>
    </xf>
    <xf numFmtId="0" fontId="0" fillId="3" borderId="1" xfId="0" applyNumberFormat="1" applyFill="1" applyBorder="1" applyAlignment="1" applyProtection="1">
      <alignment horizontal="center" vertical="center" shrinkToFit="1"/>
      <protection locked="0"/>
    </xf>
    <xf numFmtId="0" fontId="0" fillId="9" borderId="1" xfId="0" applyNumberFormat="1" applyFill="1" applyBorder="1" applyAlignment="1" applyProtection="1">
      <alignment horizontal="center" vertical="center" shrinkToFit="1"/>
      <protection locked="0"/>
    </xf>
    <xf numFmtId="0" fontId="0" fillId="9" borderId="1" xfId="0" applyFill="1" applyBorder="1" applyAlignment="1">
      <alignment horizontal="center" vertical="center" shrinkToFit="1"/>
    </xf>
    <xf numFmtId="0" fontId="0" fillId="10" borderId="1" xfId="0" applyFill="1" applyBorder="1" applyAlignment="1">
      <alignment horizontal="center" vertical="center" shrinkToFit="1"/>
    </xf>
    <xf numFmtId="0" fontId="0" fillId="2" borderId="1" xfId="0" quotePrefix="1" applyNumberFormat="1" applyFill="1" applyBorder="1" applyAlignment="1" applyProtection="1">
      <alignment horizontal="center" vertical="center" shrinkToFit="1"/>
    </xf>
    <xf numFmtId="0" fontId="0" fillId="0" borderId="0" xfId="0" applyNumberForma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quotePrefix="1" applyNumberFormat="1" applyFill="1" applyBorder="1" applyAlignment="1" applyProtection="1">
      <alignment horizontal="center" vertical="center" shrinkToFit="1"/>
      <protection locked="0"/>
    </xf>
    <xf numFmtId="0" fontId="0" fillId="0" borderId="1" xfId="0" applyNumberFormat="1" applyFill="1" applyBorder="1" applyAlignment="1" applyProtection="1">
      <alignment horizontal="center" vertical="center" shrinkToFit="1"/>
      <protection locked="0"/>
    </xf>
    <xf numFmtId="0" fontId="0" fillId="0" borderId="1" xfId="0" quotePrefix="1" applyNumberFormat="1" applyFill="1" applyBorder="1" applyAlignment="1" applyProtection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5" xfId="0" applyNumberForma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shrinkToFit="1"/>
    </xf>
    <xf numFmtId="0" fontId="7" fillId="2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0" fontId="10" fillId="0" borderId="0" xfId="1" applyFont="1" applyBorder="1" applyAlignment="1" applyProtection="1">
      <alignment horizontal="center" vertical="center"/>
      <protection locked="0"/>
    </xf>
    <xf numFmtId="0" fontId="11" fillId="0" borderId="43" xfId="1" applyFont="1" applyBorder="1" applyAlignment="1">
      <alignment horizontal="center" vertical="center" shrinkToFit="1"/>
    </xf>
    <xf numFmtId="0" fontId="11" fillId="0" borderId="44" xfId="1" applyFont="1" applyBorder="1" applyAlignment="1" applyProtection="1">
      <alignment horizontal="center" vertical="center"/>
      <protection hidden="1"/>
    </xf>
    <xf numFmtId="0" fontId="12" fillId="0" borderId="44" xfId="1" applyFont="1" applyBorder="1" applyAlignment="1">
      <alignment horizontal="center" vertical="center" shrinkToFit="1"/>
    </xf>
    <xf numFmtId="0" fontId="12" fillId="0" borderId="48" xfId="1" applyFont="1" applyBorder="1" applyAlignment="1" applyProtection="1">
      <alignment horizontal="center" vertical="center" shrinkToFit="1"/>
      <protection hidden="1"/>
    </xf>
    <xf numFmtId="0" fontId="11" fillId="0" borderId="44" xfId="1" applyFont="1" applyBorder="1" applyAlignment="1">
      <alignment horizontal="center" vertical="center" shrinkToFit="1"/>
    </xf>
    <xf numFmtId="0" fontId="12" fillId="0" borderId="44" xfId="1" applyFont="1" applyBorder="1" applyAlignment="1" applyProtection="1">
      <alignment horizontal="center" vertical="center" shrinkToFit="1"/>
      <protection hidden="1"/>
    </xf>
    <xf numFmtId="0" fontId="11" fillId="0" borderId="45" xfId="1" applyFont="1" applyBorder="1" applyAlignment="1" applyProtection="1">
      <alignment horizontal="center" vertical="center"/>
      <protection hidden="1"/>
    </xf>
    <xf numFmtId="0" fontId="11" fillId="0" borderId="24" xfId="1" applyFont="1" applyBorder="1" applyAlignment="1" applyProtection="1">
      <alignment horizontal="center" vertical="center"/>
      <protection hidden="1"/>
    </xf>
    <xf numFmtId="0" fontId="11" fillId="0" borderId="49" xfId="1" applyFont="1" applyBorder="1" applyAlignment="1" applyProtection="1">
      <alignment horizontal="center" vertical="center"/>
      <protection hidden="1"/>
    </xf>
    <xf numFmtId="0" fontId="15" fillId="0" borderId="34" xfId="1" applyFont="1" applyFill="1" applyBorder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center" vertical="center"/>
      <protection hidden="1"/>
    </xf>
    <xf numFmtId="0" fontId="11" fillId="0" borderId="0" xfId="1" applyFont="1" applyBorder="1" applyAlignment="1">
      <alignment horizontal="center" vertical="center" shrinkToFit="1"/>
    </xf>
    <xf numFmtId="0" fontId="12" fillId="0" borderId="0" xfId="1" applyFont="1" applyFill="1" applyBorder="1" applyAlignment="1" applyProtection="1">
      <alignment horizontal="center" vertical="center" shrinkToFit="1"/>
      <protection hidden="1"/>
    </xf>
    <xf numFmtId="0" fontId="11" fillId="0" borderId="34" xfId="1" applyFont="1" applyBorder="1" applyAlignment="1">
      <alignment horizontal="center" vertical="center" shrinkToFit="1"/>
    </xf>
    <xf numFmtId="0" fontId="13" fillId="0" borderId="0" xfId="1" applyFont="1" applyFill="1" applyBorder="1" applyAlignment="1" applyProtection="1">
      <alignment horizontal="center" vertical="center"/>
      <protection hidden="1"/>
    </xf>
    <xf numFmtId="0" fontId="11" fillId="0" borderId="34" xfId="1" applyFont="1" applyBorder="1" applyAlignment="1" applyProtection="1">
      <alignment horizontal="center" vertical="center"/>
      <protection hidden="1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center" vertical="center"/>
      <protection hidden="1"/>
    </xf>
    <xf numFmtId="0" fontId="11" fillId="0" borderId="50" xfId="1" applyFont="1" applyBorder="1" applyAlignment="1" applyProtection="1">
      <alignment horizontal="center" vertical="center"/>
      <protection hidden="1"/>
    </xf>
    <xf numFmtId="0" fontId="15" fillId="0" borderId="46" xfId="1" applyFont="1" applyFill="1" applyBorder="1" applyAlignment="1" applyProtection="1">
      <alignment horizontal="center" vertical="center"/>
      <protection hidden="1"/>
    </xf>
    <xf numFmtId="0" fontId="11" fillId="0" borderId="25" xfId="1" applyFont="1" applyFill="1" applyBorder="1" applyAlignment="1" applyProtection="1">
      <alignment horizontal="center" vertical="center"/>
      <protection hidden="1"/>
    </xf>
    <xf numFmtId="0" fontId="15" fillId="0" borderId="25" xfId="1" applyFont="1" applyFill="1" applyBorder="1" applyAlignment="1" applyProtection="1">
      <alignment horizontal="center" vertical="center"/>
      <protection hidden="1"/>
    </xf>
    <xf numFmtId="0" fontId="11" fillId="0" borderId="46" xfId="1" applyFont="1" applyFill="1" applyBorder="1" applyAlignment="1" applyProtection="1">
      <alignment horizontal="center" vertical="center"/>
      <protection hidden="1"/>
    </xf>
    <xf numFmtId="0" fontId="15" fillId="0" borderId="54" xfId="1" applyFont="1" applyFill="1" applyBorder="1" applyAlignment="1" applyProtection="1">
      <alignment horizontal="center" vertical="center"/>
      <protection hidden="1"/>
    </xf>
    <xf numFmtId="0" fontId="11" fillId="0" borderId="46" xfId="1" applyFont="1" applyBorder="1" applyAlignment="1">
      <alignment horizontal="center" vertical="center" shrinkToFit="1"/>
    </xf>
    <xf numFmtId="0" fontId="12" fillId="0" borderId="25" xfId="1" applyFont="1" applyFill="1" applyBorder="1" applyAlignment="1" applyProtection="1">
      <alignment horizontal="center" vertical="center" shrinkToFit="1"/>
      <protection hidden="1"/>
    </xf>
    <xf numFmtId="0" fontId="11" fillId="0" borderId="24" xfId="1" applyFont="1" applyFill="1" applyBorder="1" applyAlignment="1" applyProtection="1">
      <alignment horizontal="center" vertical="center"/>
      <protection locked="0"/>
    </xf>
    <xf numFmtId="0" fontId="11" fillId="0" borderId="34" xfId="1" applyFont="1" applyFill="1" applyBorder="1" applyAlignment="1" applyProtection="1">
      <alignment horizontal="center" vertical="center"/>
      <protection hidden="1"/>
    </xf>
    <xf numFmtId="0" fontId="15" fillId="0" borderId="50" xfId="1" applyFont="1" applyFill="1" applyBorder="1" applyAlignment="1" applyProtection="1">
      <alignment horizontal="center" vertical="center"/>
      <protection hidden="1"/>
    </xf>
    <xf numFmtId="0" fontId="11" fillId="0" borderId="47" xfId="1" applyFont="1" applyBorder="1" applyAlignment="1" applyProtection="1">
      <alignment horizontal="center" vertical="center"/>
      <protection hidden="1"/>
    </xf>
    <xf numFmtId="0" fontId="11" fillId="0" borderId="38" xfId="1" applyFont="1" applyFill="1" applyBorder="1" applyAlignment="1" applyProtection="1">
      <alignment horizontal="center" vertical="center"/>
      <protection locked="0"/>
    </xf>
    <xf numFmtId="0" fontId="11" fillId="0" borderId="38" xfId="1" applyFont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 shrinkToFit="1"/>
    </xf>
    <xf numFmtId="0" fontId="7" fillId="7" borderId="0" xfId="0" applyFont="1" applyFill="1" applyAlignment="1">
      <alignment horizontal="center" vertical="center" shrinkToFit="1"/>
    </xf>
    <xf numFmtId="0" fontId="8" fillId="0" borderId="34" xfId="0" applyFont="1" applyBorder="1" applyAlignment="1">
      <alignment horizontal="center" vertical="center" shrinkToFit="1"/>
    </xf>
    <xf numFmtId="0" fontId="7" fillId="8" borderId="0" xfId="0" applyFont="1" applyFill="1" applyAlignment="1">
      <alignment horizontal="center" vertical="center" shrinkToFit="1"/>
    </xf>
    <xf numFmtId="0" fontId="7" fillId="6" borderId="0" xfId="0" applyFont="1" applyFill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7" fillId="10" borderId="0" xfId="0" applyFont="1" applyFill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17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10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7" fillId="0" borderId="43" xfId="0" applyFont="1" applyBorder="1" applyAlignment="1">
      <alignment horizontal="center" vertical="center" shrinkToFit="1"/>
    </xf>
    <xf numFmtId="0" fontId="17" fillId="0" borderId="45" xfId="0" applyFont="1" applyBorder="1" applyAlignment="1">
      <alignment horizontal="center" vertical="center" shrinkToFit="1"/>
    </xf>
    <xf numFmtId="0" fontId="17" fillId="0" borderId="46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72" xfId="0" applyFont="1" applyBorder="1" applyAlignment="1">
      <alignment horizontal="center" vertical="center" shrinkToFit="1"/>
    </xf>
    <xf numFmtId="0" fontId="17" fillId="0" borderId="73" xfId="0" applyFont="1" applyBorder="1" applyAlignment="1">
      <alignment horizontal="center" vertical="center" shrinkToFit="1"/>
    </xf>
    <xf numFmtId="0" fontId="17" fillId="0" borderId="74" xfId="0" applyFont="1" applyBorder="1" applyAlignment="1">
      <alignment horizontal="center" vertical="center" shrinkToFit="1"/>
    </xf>
    <xf numFmtId="0" fontId="17" fillId="0" borderId="75" xfId="0" applyFont="1" applyBorder="1" applyAlignment="1">
      <alignment horizontal="center" vertical="center" shrinkToFit="1"/>
    </xf>
    <xf numFmtId="0" fontId="6" fillId="0" borderId="25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7" fillId="0" borderId="61" xfId="0" applyFont="1" applyBorder="1" applyAlignment="1">
      <alignment horizontal="center" vertical="center" shrinkToFit="1"/>
    </xf>
    <xf numFmtId="0" fontId="7" fillId="0" borderId="62" xfId="0" applyFont="1" applyBorder="1" applyAlignment="1">
      <alignment horizontal="center" vertical="center" shrinkToFit="1"/>
    </xf>
    <xf numFmtId="0" fontId="7" fillId="0" borderId="63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0" fontId="7" fillId="0" borderId="69" xfId="0" applyFont="1" applyBorder="1" applyAlignment="1">
      <alignment horizontal="center" vertical="center" shrinkToFit="1"/>
    </xf>
    <xf numFmtId="0" fontId="7" fillId="0" borderId="7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58" xfId="1" applyFont="1" applyFill="1" applyBorder="1" applyAlignment="1" applyProtection="1">
      <alignment horizontal="center" vertical="center" wrapText="1"/>
      <protection locked="0"/>
    </xf>
    <xf numFmtId="0" fontId="11" fillId="0" borderId="59" xfId="1" applyFont="1" applyFill="1" applyBorder="1" applyAlignment="1" applyProtection="1">
      <alignment horizontal="center" vertical="center" wrapText="1"/>
      <protection locked="0"/>
    </xf>
    <xf numFmtId="0" fontId="11" fillId="0" borderId="56" xfId="1" applyFont="1" applyFill="1" applyBorder="1" applyAlignment="1" applyProtection="1">
      <alignment horizontal="center" vertical="center" wrapText="1"/>
      <protection locked="0"/>
    </xf>
    <xf numFmtId="0" fontId="11" fillId="0" borderId="39" xfId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/>
      <protection hidden="1"/>
    </xf>
    <xf numFmtId="0" fontId="13" fillId="0" borderId="64" xfId="1" applyFont="1" applyBorder="1" applyAlignment="1" applyProtection="1">
      <alignment horizontal="center" vertical="center"/>
      <protection hidden="1"/>
    </xf>
    <xf numFmtId="0" fontId="13" fillId="0" borderId="62" xfId="1" applyFont="1" applyFill="1" applyBorder="1" applyAlignment="1" applyProtection="1">
      <alignment horizontal="center" vertical="center"/>
      <protection hidden="1"/>
    </xf>
    <xf numFmtId="0" fontId="13" fillId="0" borderId="65" xfId="1" applyFont="1" applyFill="1" applyBorder="1" applyAlignment="1" applyProtection="1">
      <alignment horizontal="center" vertical="center"/>
      <protection hidden="1"/>
    </xf>
    <xf numFmtId="0" fontId="11" fillId="0" borderId="29" xfId="1" applyFont="1" applyBorder="1" applyAlignment="1" applyProtection="1">
      <alignment horizontal="center" vertical="center" wrapText="1"/>
      <protection locked="0"/>
    </xf>
    <xf numFmtId="0" fontId="11" fillId="0" borderId="30" xfId="1" applyFont="1" applyBorder="1" applyAlignment="1" applyProtection="1">
      <alignment horizontal="center" vertical="center" wrapText="1"/>
      <protection locked="0"/>
    </xf>
    <xf numFmtId="0" fontId="11" fillId="0" borderId="35" xfId="1" applyFont="1" applyBorder="1" applyAlignment="1" applyProtection="1">
      <alignment horizontal="center" vertical="center" wrapText="1"/>
      <protection locked="0"/>
    </xf>
    <xf numFmtId="0" fontId="11" fillId="0" borderId="36" xfId="1" applyFont="1" applyBorder="1" applyAlignment="1" applyProtection="1">
      <alignment horizontal="center" vertical="center" wrapText="1"/>
      <protection locked="0"/>
    </xf>
    <xf numFmtId="0" fontId="11" fillId="0" borderId="60" xfId="1" applyFont="1" applyFill="1" applyBorder="1" applyAlignment="1" applyProtection="1">
      <alignment horizontal="center" vertical="center" wrapText="1"/>
      <protection locked="0"/>
    </xf>
    <xf numFmtId="0" fontId="11" fillId="0" borderId="52" xfId="1" applyFont="1" applyFill="1" applyBorder="1" applyAlignment="1" applyProtection="1">
      <alignment horizontal="center" vertical="center" wrapText="1"/>
      <protection locked="0"/>
    </xf>
    <xf numFmtId="0" fontId="11" fillId="0" borderId="37" xfId="1" applyFont="1" applyFill="1" applyBorder="1" applyAlignment="1" applyProtection="1">
      <alignment horizontal="center" vertical="center" wrapText="1"/>
      <protection locked="0"/>
    </xf>
    <xf numFmtId="0" fontId="11" fillId="0" borderId="51" xfId="1" applyFont="1" applyFill="1" applyBorder="1" applyAlignment="1" applyProtection="1">
      <alignment horizontal="center" vertical="center" wrapText="1"/>
      <protection locked="0"/>
    </xf>
    <xf numFmtId="0" fontId="11" fillId="0" borderId="35" xfId="1" applyFont="1" applyFill="1" applyBorder="1" applyAlignment="1" applyProtection="1">
      <alignment horizontal="center" vertical="center" wrapText="1"/>
      <protection locked="0"/>
    </xf>
    <xf numFmtId="0" fontId="11" fillId="0" borderId="36" xfId="1" applyFont="1" applyFill="1" applyBorder="1" applyAlignment="1" applyProtection="1">
      <alignment horizontal="center" vertical="center" wrapText="1"/>
      <protection locked="0"/>
    </xf>
    <xf numFmtId="0" fontId="11" fillId="0" borderId="53" xfId="1" applyFont="1" applyFill="1" applyBorder="1" applyAlignment="1" applyProtection="1">
      <alignment horizontal="center" vertical="center" wrapText="1"/>
      <protection locked="0"/>
    </xf>
    <xf numFmtId="0" fontId="13" fillId="0" borderId="61" xfId="1" applyFont="1" applyBorder="1" applyAlignment="1" applyProtection="1">
      <alignment horizontal="center" vertical="center"/>
      <protection hidden="1"/>
    </xf>
    <xf numFmtId="0" fontId="13" fillId="0" borderId="63" xfId="1" applyFont="1" applyBorder="1" applyAlignment="1" applyProtection="1">
      <alignment horizontal="center" vertical="center"/>
      <protection hidden="1"/>
    </xf>
    <xf numFmtId="0" fontId="9" fillId="0" borderId="32" xfId="1" applyFont="1" applyBorder="1" applyAlignment="1" applyProtection="1">
      <alignment horizontal="center" vertical="center"/>
      <protection locked="0"/>
    </xf>
    <xf numFmtId="0" fontId="9" fillId="0" borderId="41" xfId="1" applyFont="1" applyBorder="1" applyAlignment="1" applyProtection="1">
      <alignment horizontal="center" vertical="center"/>
      <protection locked="0"/>
    </xf>
    <xf numFmtId="0" fontId="9" fillId="0" borderId="33" xfId="1" applyFont="1" applyBorder="1" applyAlignment="1" applyProtection="1">
      <alignment horizontal="center" vertical="center"/>
      <protection locked="0"/>
    </xf>
    <xf numFmtId="0" fontId="9" fillId="0" borderId="42" xfId="1" applyFont="1" applyBorder="1" applyAlignment="1" applyProtection="1">
      <alignment horizontal="center" vertical="center"/>
      <protection locked="0"/>
    </xf>
    <xf numFmtId="0" fontId="13" fillId="0" borderId="69" xfId="1" applyFont="1" applyBorder="1" applyAlignment="1" applyProtection="1">
      <alignment horizontal="center" vertical="center"/>
      <protection hidden="1"/>
    </xf>
    <xf numFmtId="0" fontId="13" fillId="0" borderId="70" xfId="1" applyFont="1" applyBorder="1" applyAlignment="1" applyProtection="1">
      <alignment horizontal="center" vertical="center"/>
      <protection hidden="1"/>
    </xf>
    <xf numFmtId="0" fontId="13" fillId="0" borderId="71" xfId="1" applyFont="1" applyFill="1" applyBorder="1" applyAlignment="1" applyProtection="1">
      <alignment horizontal="center" vertical="center"/>
      <protection hidden="1"/>
    </xf>
    <xf numFmtId="0" fontId="9" fillId="0" borderId="31" xfId="1" applyFont="1" applyBorder="1" applyAlignment="1" applyProtection="1">
      <alignment horizontal="center" vertical="center"/>
      <protection locked="0"/>
    </xf>
    <xf numFmtId="0" fontId="9" fillId="0" borderId="40" xfId="1" applyFont="1" applyBorder="1" applyAlignment="1" applyProtection="1">
      <alignment horizontal="center" vertical="center"/>
      <protection locked="0"/>
    </xf>
    <xf numFmtId="0" fontId="7" fillId="0" borderId="46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7" fillId="0" borderId="47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48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49" xfId="0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4" fillId="0" borderId="0" xfId="1" applyFont="1" applyBorder="1" applyAlignment="1" applyProtection="1">
      <alignment horizontal="center" vertical="center" shrinkToFit="1"/>
      <protection hidden="1"/>
    </xf>
    <xf numFmtId="0" fontId="7" fillId="0" borderId="3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9" fillId="0" borderId="67" xfId="1" applyFont="1" applyBorder="1" applyAlignment="1" applyProtection="1">
      <alignment horizontal="center" vertical="center"/>
      <protection locked="0"/>
    </xf>
    <xf numFmtId="0" fontId="9" fillId="0" borderId="68" xfId="1" applyFont="1" applyBorder="1" applyAlignment="1" applyProtection="1">
      <alignment horizontal="center" vertical="center"/>
      <protection locked="0"/>
    </xf>
    <xf numFmtId="0" fontId="9" fillId="0" borderId="66" xfId="1" applyFont="1" applyBorder="1" applyAlignment="1" applyProtection="1">
      <alignment horizontal="center" vertical="center"/>
      <protection locked="0"/>
    </xf>
    <xf numFmtId="0" fontId="7" fillId="0" borderId="38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 shrinkToFit="1"/>
    </xf>
    <xf numFmtId="0" fontId="6" fillId="0" borderId="25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標準" xfId="0" builtinId="0"/>
    <cellStyle name="標準_06年U-12修善寺会場2" xfId="1"/>
  </cellStyles>
  <dxfs count="0"/>
  <tableStyles count="0" defaultTableStyle="TableStyleMedium9" defaultPivotStyle="PivotStyleLight16"/>
  <colors>
    <mruColors>
      <color rgb="FF31869B"/>
      <color rgb="FFFF99CC"/>
      <color rgb="FFDAEEF3"/>
      <color rgb="FFEBF1D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A18" sqref="A18:A19"/>
    </sheetView>
  </sheetViews>
  <sheetFormatPr defaultRowHeight="13.5"/>
  <cols>
    <col min="1" max="4" width="30.875" customWidth="1"/>
  </cols>
  <sheetData>
    <row r="1" spans="1:4" ht="27.75" customHeight="1" thickBot="1">
      <c r="A1" s="113" t="s">
        <v>179</v>
      </c>
      <c r="B1" s="114" t="s">
        <v>180</v>
      </c>
      <c r="C1" s="115" t="s">
        <v>181</v>
      </c>
      <c r="D1" s="116" t="s">
        <v>182</v>
      </c>
    </row>
    <row r="2" spans="1:4" ht="27.75" customHeight="1">
      <c r="A2" s="121" t="s">
        <v>154</v>
      </c>
      <c r="B2" s="121" t="s">
        <v>155</v>
      </c>
      <c r="C2" s="121" t="s">
        <v>163</v>
      </c>
      <c r="D2" s="125" t="s">
        <v>156</v>
      </c>
    </row>
    <row r="3" spans="1:4" ht="27.75" customHeight="1">
      <c r="A3" s="122"/>
      <c r="B3" s="122"/>
      <c r="C3" s="122"/>
      <c r="D3" s="126"/>
    </row>
    <row r="4" spans="1:4" ht="27.75" customHeight="1">
      <c r="A4" s="123" t="s">
        <v>162</v>
      </c>
      <c r="B4" s="123" t="s">
        <v>158</v>
      </c>
      <c r="C4" s="123" t="s">
        <v>164</v>
      </c>
      <c r="D4" s="127" t="s">
        <v>160</v>
      </c>
    </row>
    <row r="5" spans="1:4" ht="27.75" customHeight="1">
      <c r="A5" s="122"/>
      <c r="B5" s="122"/>
      <c r="C5" s="122"/>
      <c r="D5" s="126"/>
    </row>
    <row r="6" spans="1:4" ht="27.75" customHeight="1">
      <c r="A6" s="123" t="s">
        <v>166</v>
      </c>
      <c r="B6" s="123" t="s">
        <v>161</v>
      </c>
      <c r="C6" s="123" t="s">
        <v>167</v>
      </c>
      <c r="D6" s="127" t="s">
        <v>168</v>
      </c>
    </row>
    <row r="7" spans="1:4" ht="27.75" customHeight="1">
      <c r="A7" s="122"/>
      <c r="B7" s="122"/>
      <c r="C7" s="122"/>
      <c r="D7" s="126"/>
    </row>
    <row r="8" spans="1:4" ht="27.75" customHeight="1">
      <c r="A8" s="123" t="s">
        <v>171</v>
      </c>
      <c r="B8" s="123" t="s">
        <v>172</v>
      </c>
      <c r="C8" s="123" t="s">
        <v>173</v>
      </c>
      <c r="D8" s="127" t="s">
        <v>174</v>
      </c>
    </row>
    <row r="9" spans="1:4" ht="27.75" customHeight="1" thickBot="1">
      <c r="A9" s="124"/>
      <c r="B9" s="124"/>
      <c r="C9" s="124"/>
      <c r="D9" s="128"/>
    </row>
    <row r="10" spans="1:4" ht="27.75" customHeight="1">
      <c r="A10" s="112"/>
      <c r="B10" s="112"/>
      <c r="C10" s="112"/>
      <c r="D10" s="112"/>
    </row>
    <row r="11" spans="1:4" ht="27.75" customHeight="1" thickBot="1">
      <c r="A11" s="117" t="s">
        <v>183</v>
      </c>
      <c r="B11" s="120" t="s">
        <v>184</v>
      </c>
      <c r="C11" s="119" t="s">
        <v>185</v>
      </c>
      <c r="D11" s="118" t="s">
        <v>186</v>
      </c>
    </row>
    <row r="12" spans="1:4" ht="27.75" customHeight="1">
      <c r="A12" s="121" t="s">
        <v>151</v>
      </c>
      <c r="B12" s="121" t="s">
        <v>148</v>
      </c>
      <c r="C12" s="121" t="s">
        <v>152</v>
      </c>
      <c r="D12" s="125" t="s">
        <v>147</v>
      </c>
    </row>
    <row r="13" spans="1:4" ht="27.75" customHeight="1">
      <c r="A13" s="122"/>
      <c r="B13" s="122"/>
      <c r="C13" s="122"/>
      <c r="D13" s="126"/>
    </row>
    <row r="14" spans="1:4" ht="27.75" customHeight="1">
      <c r="A14" s="123" t="s">
        <v>153</v>
      </c>
      <c r="B14" s="123" t="s">
        <v>150</v>
      </c>
      <c r="C14" s="123" t="s">
        <v>157</v>
      </c>
      <c r="D14" s="127" t="s">
        <v>149</v>
      </c>
    </row>
    <row r="15" spans="1:4" ht="27.75" customHeight="1">
      <c r="A15" s="122"/>
      <c r="B15" s="122"/>
      <c r="C15" s="122"/>
      <c r="D15" s="126"/>
    </row>
    <row r="16" spans="1:4" ht="27.75" customHeight="1">
      <c r="A16" s="123" t="s">
        <v>169</v>
      </c>
      <c r="B16" s="123" t="s">
        <v>170</v>
      </c>
      <c r="C16" s="123" t="s">
        <v>159</v>
      </c>
      <c r="D16" s="127" t="s">
        <v>165</v>
      </c>
    </row>
    <row r="17" spans="1:4" ht="27.75" customHeight="1">
      <c r="A17" s="122"/>
      <c r="B17" s="122"/>
      <c r="C17" s="122"/>
      <c r="D17" s="126"/>
    </row>
    <row r="18" spans="1:4" ht="27.75" customHeight="1">
      <c r="A18" s="123" t="s">
        <v>175</v>
      </c>
      <c r="B18" s="123" t="s">
        <v>176</v>
      </c>
      <c r="C18" s="123" t="s">
        <v>177</v>
      </c>
      <c r="D18" s="127" t="s">
        <v>178</v>
      </c>
    </row>
    <row r="19" spans="1:4" ht="27.75" customHeight="1" thickBot="1">
      <c r="A19" s="124"/>
      <c r="B19" s="124"/>
      <c r="C19" s="124"/>
      <c r="D19" s="128"/>
    </row>
  </sheetData>
  <mergeCells count="32">
    <mergeCell ref="C12:C13"/>
    <mergeCell ref="C14:C15"/>
    <mergeCell ref="C16:C17"/>
    <mergeCell ref="C18:C19"/>
    <mergeCell ref="D12:D13"/>
    <mergeCell ref="D14:D15"/>
    <mergeCell ref="D16:D17"/>
    <mergeCell ref="D18:D19"/>
    <mergeCell ref="A12:A13"/>
    <mergeCell ref="A14:A15"/>
    <mergeCell ref="A16:A17"/>
    <mergeCell ref="A18:A19"/>
    <mergeCell ref="B12:B13"/>
    <mergeCell ref="B14:B15"/>
    <mergeCell ref="B16:B17"/>
    <mergeCell ref="B18:B19"/>
    <mergeCell ref="C2:C3"/>
    <mergeCell ref="C4:C5"/>
    <mergeCell ref="C6:C7"/>
    <mergeCell ref="C8:C9"/>
    <mergeCell ref="D2:D3"/>
    <mergeCell ref="D4:D5"/>
    <mergeCell ref="D6:D7"/>
    <mergeCell ref="D8:D9"/>
    <mergeCell ref="A2:A3"/>
    <mergeCell ref="A4:A5"/>
    <mergeCell ref="A6:A7"/>
    <mergeCell ref="A8:A9"/>
    <mergeCell ref="B2:B3"/>
    <mergeCell ref="B4:B5"/>
    <mergeCell ref="B6:B7"/>
    <mergeCell ref="B8:B9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7"/>
  <sheetViews>
    <sheetView tabSelected="1" zoomScaleNormal="100" workbookViewId="0">
      <selection activeCell="E4" sqref="E4"/>
    </sheetView>
  </sheetViews>
  <sheetFormatPr defaultRowHeight="13.5"/>
  <cols>
    <col min="1" max="1" width="5" style="52" customWidth="1"/>
    <col min="2" max="3" width="8.125" style="52" customWidth="1"/>
    <col min="4" max="4" width="5" style="51" customWidth="1"/>
    <col min="5" max="5" width="11.625" style="51" customWidth="1"/>
    <col min="6" max="6" width="5" style="51" customWidth="1"/>
    <col min="7" max="7" width="3.75" style="52" customWidth="1"/>
    <col min="8" max="8" width="5" style="55" customWidth="1"/>
    <col min="9" max="9" width="11.625" style="52" customWidth="1"/>
    <col min="10" max="10" width="5" style="52" customWidth="1"/>
    <col min="11" max="11" width="11.625" style="52" customWidth="1"/>
    <col min="12" max="12" width="5" style="55" customWidth="1"/>
    <col min="13" max="13" width="3.75" style="52" customWidth="1"/>
    <col min="14" max="14" width="5" style="55" customWidth="1"/>
    <col min="15" max="15" width="11.625" style="52" customWidth="1"/>
    <col min="16" max="16" width="5" style="52" customWidth="1"/>
    <col min="17" max="17" width="11.625" style="52" customWidth="1"/>
    <col min="18" max="18" width="5" style="55" customWidth="1"/>
    <col min="19" max="19" width="3.75" style="52" customWidth="1"/>
    <col min="20" max="20" width="5" style="55" customWidth="1"/>
    <col min="21" max="21" width="11.625" style="52" customWidth="1"/>
    <col min="22" max="23" width="9" style="52"/>
    <col min="24" max="26" width="11.625" style="52" customWidth="1"/>
    <col min="27" max="16384" width="9" style="52"/>
  </cols>
  <sheetData>
    <row r="1" spans="1:30" s="59" customFormat="1">
      <c r="A1" s="130" t="s">
        <v>65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</row>
    <row r="2" spans="1:30" ht="10.5" customHeight="1">
      <c r="A2" s="134" t="s">
        <v>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1:30" ht="33.75" customHeight="1">
      <c r="A3" s="25"/>
      <c r="B3" s="25" t="s">
        <v>4</v>
      </c>
      <c r="C3" s="25" t="s">
        <v>5</v>
      </c>
      <c r="D3" s="26" t="s">
        <v>3</v>
      </c>
      <c r="E3" s="131" t="s">
        <v>0</v>
      </c>
      <c r="F3" s="132"/>
      <c r="G3" s="132"/>
      <c r="H3" s="132"/>
      <c r="I3" s="133"/>
      <c r="J3" s="25" t="s">
        <v>3</v>
      </c>
      <c r="K3" s="131" t="s">
        <v>1</v>
      </c>
      <c r="L3" s="132"/>
      <c r="M3" s="132"/>
      <c r="N3" s="132"/>
      <c r="O3" s="133"/>
      <c r="P3" s="25" t="s">
        <v>3</v>
      </c>
      <c r="Q3" s="131" t="s">
        <v>2</v>
      </c>
      <c r="R3" s="132"/>
      <c r="S3" s="132"/>
      <c r="T3" s="132"/>
      <c r="U3" s="133"/>
      <c r="X3" s="53"/>
      <c r="Y3" s="53"/>
      <c r="Z3" s="53"/>
      <c r="AA3" s="53"/>
      <c r="AB3" s="53"/>
      <c r="AC3" s="53"/>
      <c r="AD3" s="53"/>
    </row>
    <row r="4" spans="1:30" ht="33.75" customHeight="1">
      <c r="A4" s="25">
        <v>1</v>
      </c>
      <c r="B4" s="27">
        <v>0.39583333333333331</v>
      </c>
      <c r="C4" s="27">
        <v>0.41666666666666669</v>
      </c>
      <c r="D4" s="28">
        <v>1</v>
      </c>
      <c r="E4" s="50" t="str">
        <f>リーグ表!B4</f>
        <v>バーモス恵庭</v>
      </c>
      <c r="F4" s="56"/>
      <c r="G4" s="30" t="s">
        <v>53</v>
      </c>
      <c r="H4" s="30"/>
      <c r="I4" s="29" t="str">
        <f>リーグ表!B6</f>
        <v>苫小牧ELSOLE</v>
      </c>
      <c r="J4" s="30">
        <v>2</v>
      </c>
      <c r="K4" s="29" t="str">
        <f>リーグ表!B8</f>
        <v>FC　LIBERTA</v>
      </c>
      <c r="L4" s="30"/>
      <c r="M4" s="30" t="s">
        <v>54</v>
      </c>
      <c r="N4" s="30"/>
      <c r="O4" s="29" t="str">
        <f>リーグ表!B10</f>
        <v>SSSサクセス</v>
      </c>
      <c r="P4" s="30">
        <v>3</v>
      </c>
      <c r="Q4" s="40" t="str">
        <f>リーグ表!B16</f>
        <v>DOHTO</v>
      </c>
      <c r="R4" s="57"/>
      <c r="S4" s="30" t="s">
        <v>54</v>
      </c>
      <c r="T4" s="30"/>
      <c r="U4" s="31" t="str">
        <f>リーグ表!B18</f>
        <v>FC　NORTE</v>
      </c>
      <c r="X4" s="53"/>
      <c r="Y4" s="53"/>
      <c r="Z4" s="53"/>
      <c r="AA4" s="53"/>
      <c r="AB4" s="53"/>
      <c r="AC4" s="53"/>
      <c r="AD4" s="53"/>
    </row>
    <row r="5" spans="1:30" ht="33.75" customHeight="1">
      <c r="A5" s="25">
        <v>2</v>
      </c>
      <c r="B5" s="27">
        <v>0.41666666666666669</v>
      </c>
      <c r="C5" s="27">
        <v>0.4375</v>
      </c>
      <c r="D5" s="26">
        <v>4</v>
      </c>
      <c r="E5" s="39" t="str">
        <f>リーグ表!B28</f>
        <v>Stolz千歳</v>
      </c>
      <c r="F5" s="57"/>
      <c r="G5" s="30" t="s">
        <v>53</v>
      </c>
      <c r="H5" s="30"/>
      <c r="I5" s="32" t="str">
        <f>リーグ表!B30</f>
        <v>SSS</v>
      </c>
      <c r="J5" s="30">
        <v>5</v>
      </c>
      <c r="K5" s="32" t="str">
        <f>リーグ表!B32</f>
        <v>室蘭SC</v>
      </c>
      <c r="L5" s="30"/>
      <c r="M5" s="30" t="s">
        <v>54</v>
      </c>
      <c r="N5" s="30"/>
      <c r="O5" s="32" t="str">
        <f>リーグ表!B34</f>
        <v>AGGRE</v>
      </c>
      <c r="P5" s="30">
        <v>6</v>
      </c>
      <c r="Q5" s="31" t="str">
        <f>リーグ表!B20</f>
        <v>エストレア．FC</v>
      </c>
      <c r="R5" s="30"/>
      <c r="S5" s="30" t="s">
        <v>54</v>
      </c>
      <c r="T5" s="30"/>
      <c r="U5" s="31" t="str">
        <f>リーグ表!B22</f>
        <v>FCベッカウス</v>
      </c>
      <c r="X5" s="53"/>
      <c r="Y5" s="53"/>
      <c r="Z5" s="53"/>
      <c r="AA5" s="53"/>
      <c r="AB5" s="53"/>
      <c r="AC5" s="53"/>
      <c r="AD5" s="53"/>
    </row>
    <row r="6" spans="1:30" ht="33.75" customHeight="1">
      <c r="A6" s="25">
        <v>3</v>
      </c>
      <c r="B6" s="27">
        <v>0.4375</v>
      </c>
      <c r="C6" s="27">
        <v>0.45833333333333331</v>
      </c>
      <c r="D6" s="26">
        <v>7</v>
      </c>
      <c r="E6" s="50" t="str">
        <f>リーグ表!B4</f>
        <v>バーモス恵庭</v>
      </c>
      <c r="F6" s="58"/>
      <c r="G6" s="30" t="s">
        <v>53</v>
      </c>
      <c r="H6" s="30"/>
      <c r="I6" s="29" t="str">
        <f>リーグ表!B8</f>
        <v>FC　LIBERTA</v>
      </c>
      <c r="J6" s="30">
        <v>8</v>
      </c>
      <c r="K6" s="29" t="str">
        <f>リーグ表!B6</f>
        <v>苫小牧ELSOLE</v>
      </c>
      <c r="L6" s="30"/>
      <c r="M6" s="30" t="s">
        <v>54</v>
      </c>
      <c r="N6" s="30"/>
      <c r="O6" s="29" t="str">
        <f>リーグ表!B10</f>
        <v>SSSサクセス</v>
      </c>
      <c r="P6" s="30">
        <v>9</v>
      </c>
      <c r="Q6" s="43" t="str">
        <f>リーグ表!B40</f>
        <v>ASC</v>
      </c>
      <c r="R6" s="30"/>
      <c r="S6" s="30" t="s">
        <v>54</v>
      </c>
      <c r="T6" s="30"/>
      <c r="U6" s="43" t="str">
        <f>リーグ表!B42</f>
        <v>三笠FC</v>
      </c>
      <c r="X6" s="53"/>
      <c r="Y6" s="53"/>
      <c r="Z6" s="53"/>
      <c r="AA6" s="53"/>
      <c r="AB6" s="53"/>
      <c r="AC6" s="53"/>
      <c r="AD6" s="53"/>
    </row>
    <row r="7" spans="1:30" ht="33.75" customHeight="1">
      <c r="A7" s="25">
        <v>4</v>
      </c>
      <c r="B7" s="27">
        <v>0.45833333333333331</v>
      </c>
      <c r="C7" s="27">
        <v>0.47916666666666669</v>
      </c>
      <c r="D7" s="26">
        <v>10</v>
      </c>
      <c r="E7" s="40" t="str">
        <f>リーグ表!B16</f>
        <v>DOHTO</v>
      </c>
      <c r="F7" s="57"/>
      <c r="G7" s="30" t="s">
        <v>53</v>
      </c>
      <c r="H7" s="30"/>
      <c r="I7" s="31" t="str">
        <f>リーグ表!B20</f>
        <v>エストレア．FC</v>
      </c>
      <c r="J7" s="30">
        <v>11</v>
      </c>
      <c r="K7" s="31" t="str">
        <f>リーグ表!B18</f>
        <v>FC　NORTE</v>
      </c>
      <c r="L7" s="30"/>
      <c r="M7" s="30" t="s">
        <v>54</v>
      </c>
      <c r="N7" s="30"/>
      <c r="O7" s="31" t="str">
        <f>リーグ表!B22</f>
        <v>FCベッカウス</v>
      </c>
      <c r="P7" s="30">
        <v>12</v>
      </c>
      <c r="Q7" s="43" t="str">
        <f>リーグ表!B44</f>
        <v>石狩FC</v>
      </c>
      <c r="R7" s="30"/>
      <c r="S7" s="30" t="s">
        <v>54</v>
      </c>
      <c r="T7" s="30"/>
      <c r="U7" s="43" t="str">
        <f>リーグ表!B46</f>
        <v>SC札幌</v>
      </c>
      <c r="X7" s="53"/>
      <c r="Y7" s="53"/>
      <c r="Z7" s="53"/>
      <c r="AA7" s="53"/>
      <c r="AB7" s="53"/>
      <c r="AC7" s="53"/>
      <c r="AD7" s="53"/>
    </row>
    <row r="8" spans="1:30" ht="33.75" customHeight="1">
      <c r="A8" s="25">
        <v>5</v>
      </c>
      <c r="B8" s="27">
        <v>0.47916666666666669</v>
      </c>
      <c r="C8" s="27">
        <v>0.5</v>
      </c>
      <c r="D8" s="26">
        <v>13</v>
      </c>
      <c r="E8" s="39" t="str">
        <f>リーグ表!B28</f>
        <v>Stolz千歳</v>
      </c>
      <c r="F8" s="57"/>
      <c r="G8" s="30" t="s">
        <v>53</v>
      </c>
      <c r="H8" s="30"/>
      <c r="I8" s="32" t="str">
        <f>リーグ表!B34</f>
        <v>AGGRE</v>
      </c>
      <c r="J8" s="30">
        <v>14</v>
      </c>
      <c r="K8" s="32" t="str">
        <f>リーグ表!B30</f>
        <v>SSS</v>
      </c>
      <c r="L8" s="30"/>
      <c r="M8" s="30" t="s">
        <v>54</v>
      </c>
      <c r="N8" s="30"/>
      <c r="O8" s="32" t="str">
        <f>リーグ表!B32</f>
        <v>室蘭SC</v>
      </c>
      <c r="P8" s="30">
        <v>15</v>
      </c>
      <c r="Q8" s="38" t="str">
        <f>リーグ表!B4</f>
        <v>バーモス恵庭</v>
      </c>
      <c r="R8" s="56"/>
      <c r="S8" s="30" t="s">
        <v>54</v>
      </c>
      <c r="T8" s="30"/>
      <c r="U8" s="29" t="str">
        <f>リーグ表!B10</f>
        <v>SSSサクセス</v>
      </c>
      <c r="X8" s="53"/>
      <c r="Y8" s="53"/>
      <c r="Z8" s="53"/>
      <c r="AA8" s="53"/>
      <c r="AB8" s="53"/>
      <c r="AC8" s="53"/>
      <c r="AD8" s="53"/>
    </row>
    <row r="9" spans="1:30" ht="33.75" customHeight="1">
      <c r="A9" s="25">
        <v>6</v>
      </c>
      <c r="B9" s="27">
        <v>0.5</v>
      </c>
      <c r="C9" s="27">
        <v>0.52083333333333337</v>
      </c>
      <c r="D9" s="26">
        <v>16</v>
      </c>
      <c r="E9" s="40" t="str">
        <f>リーグ表!B16</f>
        <v>DOHTO</v>
      </c>
      <c r="F9" s="57"/>
      <c r="G9" s="30" t="s">
        <v>53</v>
      </c>
      <c r="H9" s="30"/>
      <c r="I9" s="31" t="str">
        <f>リーグ表!B22</f>
        <v>FCベッカウス</v>
      </c>
      <c r="J9" s="30">
        <v>17</v>
      </c>
      <c r="K9" s="31" t="str">
        <f>リーグ表!B18</f>
        <v>FC　NORTE</v>
      </c>
      <c r="L9" s="30"/>
      <c r="M9" s="30" t="s">
        <v>54</v>
      </c>
      <c r="N9" s="30"/>
      <c r="O9" s="31" t="str">
        <f>リーグ表!B20</f>
        <v>エストレア．FC</v>
      </c>
      <c r="P9" s="30">
        <v>18</v>
      </c>
      <c r="Q9" s="29" t="str">
        <f>リーグ表!B6</f>
        <v>苫小牧ELSOLE</v>
      </c>
      <c r="R9" s="30"/>
      <c r="S9" s="30" t="s">
        <v>54</v>
      </c>
      <c r="T9" s="30"/>
      <c r="U9" s="29" t="str">
        <f>リーグ表!B8</f>
        <v>FC　LIBERTA</v>
      </c>
      <c r="X9" s="53"/>
      <c r="Y9" s="53"/>
      <c r="Z9" s="53"/>
      <c r="AA9" s="53"/>
      <c r="AB9" s="53"/>
      <c r="AC9" s="53"/>
      <c r="AD9" s="53"/>
    </row>
    <row r="10" spans="1:30" ht="33.75" customHeight="1">
      <c r="A10" s="25">
        <v>7</v>
      </c>
      <c r="B10" s="27">
        <v>0.52083333333333337</v>
      </c>
      <c r="C10" s="27">
        <v>0.54166666666666663</v>
      </c>
      <c r="D10" s="26">
        <v>19</v>
      </c>
      <c r="E10" s="42" t="str">
        <f>リーグ表!B40</f>
        <v>ASC</v>
      </c>
      <c r="F10" s="57"/>
      <c r="G10" s="30" t="s">
        <v>53</v>
      </c>
      <c r="H10" s="30"/>
      <c r="I10" s="43" t="str">
        <f>リーグ表!B44</f>
        <v>石狩FC</v>
      </c>
      <c r="J10" s="30">
        <v>20</v>
      </c>
      <c r="K10" s="43" t="str">
        <f>リーグ表!B42</f>
        <v>三笠FC</v>
      </c>
      <c r="L10" s="30"/>
      <c r="M10" s="30" t="s">
        <v>54</v>
      </c>
      <c r="N10" s="30"/>
      <c r="O10" s="43" t="str">
        <f>リーグ表!B46</f>
        <v>SC札幌</v>
      </c>
      <c r="P10" s="30">
        <v>21</v>
      </c>
      <c r="Q10" s="39" t="str">
        <f>リーグ表!B28</f>
        <v>Stolz千歳</v>
      </c>
      <c r="R10" s="57"/>
      <c r="S10" s="30" t="s">
        <v>54</v>
      </c>
      <c r="T10" s="30"/>
      <c r="U10" s="32" t="str">
        <f>リーグ表!B32</f>
        <v>室蘭SC</v>
      </c>
      <c r="X10" s="53"/>
      <c r="Y10" s="53"/>
      <c r="Z10" s="53"/>
      <c r="AA10" s="53"/>
      <c r="AB10" s="53"/>
      <c r="AC10" s="53"/>
      <c r="AD10" s="53"/>
    </row>
    <row r="11" spans="1:30" ht="33.75" customHeight="1">
      <c r="A11" s="25">
        <v>8</v>
      </c>
      <c r="B11" s="27">
        <v>0.54166666666666663</v>
      </c>
      <c r="C11" s="27">
        <v>0.5625</v>
      </c>
      <c r="D11" s="26">
        <v>22</v>
      </c>
      <c r="E11" s="45" t="str">
        <f>リーグ表!B51</f>
        <v>Felire　FC</v>
      </c>
      <c r="F11" s="57"/>
      <c r="G11" s="30" t="s">
        <v>53</v>
      </c>
      <c r="H11" s="30"/>
      <c r="I11" s="44" t="str">
        <f>リーグ表!B53</f>
        <v>泊SC</v>
      </c>
      <c r="J11" s="30">
        <v>23</v>
      </c>
      <c r="K11" s="44" t="str">
        <f>リーグ表!B55</f>
        <v>フォーザSC</v>
      </c>
      <c r="L11" s="30"/>
      <c r="M11" s="30" t="s">
        <v>54</v>
      </c>
      <c r="N11" s="30"/>
      <c r="O11" s="44" t="str">
        <f>リーグ表!B57</f>
        <v>アスルクラロ札幌</v>
      </c>
      <c r="P11" s="30">
        <v>24</v>
      </c>
      <c r="Q11" s="32" t="str">
        <f>リーグ表!B30</f>
        <v>SSS</v>
      </c>
      <c r="R11" s="30"/>
      <c r="S11" s="30" t="s">
        <v>54</v>
      </c>
      <c r="T11" s="30"/>
      <c r="U11" s="32" t="str">
        <f>リーグ表!B34</f>
        <v>AGGRE</v>
      </c>
      <c r="X11" s="53"/>
      <c r="Y11" s="53"/>
      <c r="Z11" s="53"/>
      <c r="AA11" s="53"/>
      <c r="AB11" s="53"/>
      <c r="AC11" s="53"/>
      <c r="AD11" s="53"/>
    </row>
    <row r="12" spans="1:30" ht="33.75" customHeight="1">
      <c r="A12" s="25">
        <v>9</v>
      </c>
      <c r="B12" s="27">
        <v>0.5625</v>
      </c>
      <c r="C12" s="27">
        <v>0.58333333333333337</v>
      </c>
      <c r="D12" s="26">
        <v>25</v>
      </c>
      <c r="E12" s="42" t="str">
        <f>リーグ表!B40</f>
        <v>ASC</v>
      </c>
      <c r="F12" s="57"/>
      <c r="G12" s="30" t="s">
        <v>53</v>
      </c>
      <c r="H12" s="30"/>
      <c r="I12" s="43" t="str">
        <f>リーグ表!B46</f>
        <v>SC札幌</v>
      </c>
      <c r="J12" s="30">
        <v>26</v>
      </c>
      <c r="K12" s="43" t="str">
        <f>リーグ表!B42</f>
        <v>三笠FC</v>
      </c>
      <c r="L12" s="30"/>
      <c r="M12" s="30" t="s">
        <v>54</v>
      </c>
      <c r="N12" s="30"/>
      <c r="O12" s="43" t="str">
        <f>リーグ表!B44</f>
        <v>石狩FC</v>
      </c>
      <c r="P12" s="30">
        <v>27</v>
      </c>
      <c r="Q12" s="33" t="str">
        <f>リーグ表!B75</f>
        <v>ESFORCO</v>
      </c>
      <c r="R12" s="30"/>
      <c r="S12" s="30" t="s">
        <v>54</v>
      </c>
      <c r="T12" s="30"/>
      <c r="U12" s="33" t="str">
        <f>リーグ表!B77</f>
        <v>FC　DENOVA</v>
      </c>
      <c r="X12" s="53"/>
      <c r="Y12" s="53"/>
      <c r="Z12" s="53"/>
      <c r="AA12" s="53"/>
      <c r="AB12" s="53"/>
      <c r="AC12" s="53"/>
      <c r="AD12" s="53"/>
    </row>
    <row r="13" spans="1:30" ht="33.75" customHeight="1">
      <c r="A13" s="25">
        <v>10</v>
      </c>
      <c r="B13" s="27">
        <v>0.58333333333333337</v>
      </c>
      <c r="C13" s="27">
        <v>0.60416666666666663</v>
      </c>
      <c r="D13" s="26">
        <v>28</v>
      </c>
      <c r="E13" s="45" t="str">
        <f>リーグ表!B51</f>
        <v>Felire　FC</v>
      </c>
      <c r="F13" s="57"/>
      <c r="G13" s="30" t="s">
        <v>53</v>
      </c>
      <c r="H13" s="30"/>
      <c r="I13" s="44" t="str">
        <f>リーグ表!B55</f>
        <v>フォーザSC</v>
      </c>
      <c r="J13" s="30">
        <v>29</v>
      </c>
      <c r="K13" s="44" t="str">
        <f>リーグ表!B53</f>
        <v>泊SC</v>
      </c>
      <c r="L13" s="30"/>
      <c r="M13" s="30" t="s">
        <v>54</v>
      </c>
      <c r="N13" s="30"/>
      <c r="O13" s="44" t="str">
        <f>リーグ表!B57</f>
        <v>アスルクラロ札幌</v>
      </c>
      <c r="P13" s="30">
        <v>30</v>
      </c>
      <c r="Q13" s="33" t="str">
        <f>リーグ表!B79</f>
        <v>サンクくりやまFC</v>
      </c>
      <c r="R13" s="30"/>
      <c r="S13" s="30" t="s">
        <v>54</v>
      </c>
      <c r="T13" s="30"/>
      <c r="U13" s="33" t="str">
        <f>リーグ表!B81</f>
        <v>L-WAVE</v>
      </c>
      <c r="X13" s="53"/>
      <c r="Y13" s="53"/>
      <c r="Z13" s="53"/>
      <c r="AA13" s="53"/>
      <c r="AB13" s="53"/>
      <c r="AC13" s="53"/>
      <c r="AD13" s="53"/>
    </row>
    <row r="14" spans="1:30" ht="33.75" customHeight="1">
      <c r="A14" s="25">
        <v>11</v>
      </c>
      <c r="B14" s="27">
        <v>0.60416666666666663</v>
      </c>
      <c r="C14" s="27">
        <v>0.625</v>
      </c>
      <c r="D14" s="26">
        <v>31</v>
      </c>
      <c r="E14" s="41" t="str">
        <f>リーグ表!B63</f>
        <v>LIV.FC</v>
      </c>
      <c r="F14" s="57"/>
      <c r="G14" s="30" t="s">
        <v>53</v>
      </c>
      <c r="H14" s="30"/>
      <c r="I14" s="37" t="str">
        <f>リーグ表!B65</f>
        <v>CORAZON　FC</v>
      </c>
      <c r="J14" s="30">
        <v>32</v>
      </c>
      <c r="K14" s="37" t="str">
        <f>リーグ表!B67</f>
        <v>FIBRA　FC</v>
      </c>
      <c r="L14" s="30"/>
      <c r="M14" s="30" t="s">
        <v>54</v>
      </c>
      <c r="N14" s="30"/>
      <c r="O14" s="37" t="str">
        <f>リーグ表!B69</f>
        <v>FCフォルテ</v>
      </c>
      <c r="P14" s="30">
        <v>33</v>
      </c>
      <c r="Q14" s="49" t="str">
        <f>リーグ表!B87</f>
        <v>ベアフット北海道</v>
      </c>
      <c r="R14" s="30"/>
      <c r="S14" s="30" t="s">
        <v>54</v>
      </c>
      <c r="T14" s="30"/>
      <c r="U14" s="49" t="str">
        <f>リーグ表!B89</f>
        <v>ジェネラーレ室蘭</v>
      </c>
      <c r="X14" s="53"/>
      <c r="Y14" s="53"/>
      <c r="Z14" s="53"/>
      <c r="AA14" s="53"/>
      <c r="AB14" s="53"/>
      <c r="AC14" s="53"/>
      <c r="AD14" s="53"/>
    </row>
    <row r="15" spans="1:30" ht="33.75" customHeight="1">
      <c r="A15" s="25">
        <v>12</v>
      </c>
      <c r="B15" s="27">
        <v>0.625</v>
      </c>
      <c r="C15" s="27">
        <v>0.64583333333333337</v>
      </c>
      <c r="D15" s="26">
        <v>34</v>
      </c>
      <c r="E15" s="46" t="str">
        <f>リーグ表!B75</f>
        <v>ESFORCO</v>
      </c>
      <c r="F15" s="57"/>
      <c r="G15" s="30" t="s">
        <v>53</v>
      </c>
      <c r="H15" s="30"/>
      <c r="I15" s="33" t="str">
        <f>リーグ表!B79</f>
        <v>サンクくりやまFC</v>
      </c>
      <c r="J15" s="30">
        <v>35</v>
      </c>
      <c r="K15" s="33" t="str">
        <f>リーグ表!B77</f>
        <v>FC　DENOVA</v>
      </c>
      <c r="L15" s="30"/>
      <c r="M15" s="30" t="s">
        <v>54</v>
      </c>
      <c r="N15" s="30"/>
      <c r="O15" s="33" t="str">
        <f>リーグ表!B81</f>
        <v>L-WAVE</v>
      </c>
      <c r="P15" s="30">
        <v>36</v>
      </c>
      <c r="Q15" s="49" t="str">
        <f>リーグ表!B91</f>
        <v>CASCAVEL</v>
      </c>
      <c r="R15" s="30"/>
      <c r="S15" s="30" t="s">
        <v>54</v>
      </c>
      <c r="T15" s="30"/>
      <c r="U15" s="49" t="str">
        <f>リーグ表!B93</f>
        <v>Safilva</v>
      </c>
      <c r="X15" s="53"/>
      <c r="Y15" s="53"/>
      <c r="Z15" s="53"/>
      <c r="AA15" s="53"/>
      <c r="AB15" s="53"/>
      <c r="AC15" s="53"/>
      <c r="AD15" s="53"/>
    </row>
    <row r="16" spans="1:30" ht="33.75" customHeight="1">
      <c r="A16" s="25">
        <v>13</v>
      </c>
      <c r="B16" s="27">
        <v>0.64583333333333337</v>
      </c>
      <c r="C16" s="27">
        <v>0.66666666666666663</v>
      </c>
      <c r="D16" s="26">
        <v>37</v>
      </c>
      <c r="E16" s="41" t="str">
        <f>リーグ表!B63</f>
        <v>LIV.FC</v>
      </c>
      <c r="F16" s="57"/>
      <c r="G16" s="30" t="s">
        <v>53</v>
      </c>
      <c r="H16" s="30"/>
      <c r="I16" s="37" t="str">
        <f>リーグ表!B67</f>
        <v>FIBRA　FC</v>
      </c>
      <c r="J16" s="30">
        <v>38</v>
      </c>
      <c r="K16" s="37" t="str">
        <f>リーグ表!B65</f>
        <v>CORAZON　FC</v>
      </c>
      <c r="L16" s="30"/>
      <c r="M16" s="30" t="s">
        <v>54</v>
      </c>
      <c r="N16" s="30"/>
      <c r="O16" s="37" t="str">
        <f>リーグ表!B69</f>
        <v>FCフォルテ</v>
      </c>
      <c r="P16" s="30">
        <v>39</v>
      </c>
      <c r="Q16" s="44" t="str">
        <f>リーグ表!B51</f>
        <v>Felire　FC</v>
      </c>
      <c r="R16" s="30"/>
      <c r="S16" s="30" t="s">
        <v>54</v>
      </c>
      <c r="T16" s="30"/>
      <c r="U16" s="44" t="str">
        <f>リーグ表!B57</f>
        <v>アスルクラロ札幌</v>
      </c>
      <c r="X16" s="53"/>
      <c r="Y16" s="53"/>
      <c r="Z16" s="53"/>
      <c r="AA16" s="53"/>
      <c r="AB16" s="53"/>
      <c r="AC16" s="53"/>
      <c r="AD16" s="53"/>
    </row>
    <row r="17" spans="1:30" ht="33.75" customHeight="1">
      <c r="A17" s="25">
        <v>14</v>
      </c>
      <c r="B17" s="27">
        <v>0.66666666666666663</v>
      </c>
      <c r="C17" s="27">
        <v>0.6875</v>
      </c>
      <c r="D17" s="26">
        <v>40</v>
      </c>
      <c r="E17" s="47" t="str">
        <f>リーグ表!B87</f>
        <v>ベアフット北海道</v>
      </c>
      <c r="F17" s="57"/>
      <c r="G17" s="30" t="s">
        <v>53</v>
      </c>
      <c r="H17" s="30"/>
      <c r="I17" s="48" t="str">
        <f>リーグ表!B91</f>
        <v>CASCAVEL</v>
      </c>
      <c r="J17" s="30">
        <v>41</v>
      </c>
      <c r="K17" s="49" t="str">
        <f>リーグ表!B89</f>
        <v>ジェネラーレ室蘭</v>
      </c>
      <c r="L17" s="30"/>
      <c r="M17" s="30" t="s">
        <v>54</v>
      </c>
      <c r="N17" s="30"/>
      <c r="O17" s="48" t="str">
        <f>リーグ表!B93</f>
        <v>Safilva</v>
      </c>
      <c r="P17" s="30">
        <v>42</v>
      </c>
      <c r="Q17" s="44" t="str">
        <f>リーグ表!B53</f>
        <v>泊SC</v>
      </c>
      <c r="R17" s="30"/>
      <c r="S17" s="30" t="s">
        <v>54</v>
      </c>
      <c r="T17" s="30"/>
      <c r="U17" s="44" t="str">
        <f>リーグ表!B55</f>
        <v>フォーザSC</v>
      </c>
      <c r="X17" s="53"/>
      <c r="Y17" s="53"/>
      <c r="Z17" s="53"/>
      <c r="AA17" s="53"/>
      <c r="AB17" s="53"/>
      <c r="AC17" s="53"/>
      <c r="AD17" s="53"/>
    </row>
    <row r="18" spans="1:30" ht="33.75" customHeight="1">
      <c r="A18" s="25">
        <v>15</v>
      </c>
      <c r="B18" s="27">
        <v>0.6875</v>
      </c>
      <c r="C18" s="27">
        <v>0.70833333333333337</v>
      </c>
      <c r="D18" s="26">
        <v>43</v>
      </c>
      <c r="E18" s="46" t="str">
        <f>リーグ表!B75</f>
        <v>ESFORCO</v>
      </c>
      <c r="F18" s="57"/>
      <c r="G18" s="30" t="s">
        <v>53</v>
      </c>
      <c r="H18" s="30"/>
      <c r="I18" s="33" t="str">
        <f>リーグ表!B81</f>
        <v>L-WAVE</v>
      </c>
      <c r="J18" s="30">
        <v>44</v>
      </c>
      <c r="K18" s="33" t="str">
        <f>リーグ表!B77</f>
        <v>FC　DENOVA</v>
      </c>
      <c r="L18" s="30"/>
      <c r="M18" s="30" t="s">
        <v>54</v>
      </c>
      <c r="N18" s="30"/>
      <c r="O18" s="33" t="str">
        <f>リーグ表!B79</f>
        <v>サンクくりやまFC</v>
      </c>
      <c r="P18" s="30">
        <v>45</v>
      </c>
      <c r="Q18" s="37" t="str">
        <f>リーグ表!B63</f>
        <v>LIV.FC</v>
      </c>
      <c r="R18" s="30"/>
      <c r="S18" s="30" t="s">
        <v>54</v>
      </c>
      <c r="T18" s="30"/>
      <c r="U18" s="37" t="str">
        <f>リーグ表!B69</f>
        <v>FCフォルテ</v>
      </c>
      <c r="X18" s="53"/>
      <c r="Y18" s="53"/>
      <c r="Z18" s="53"/>
      <c r="AA18" s="53"/>
      <c r="AB18" s="53"/>
      <c r="AC18" s="53"/>
      <c r="AD18" s="53"/>
    </row>
    <row r="19" spans="1:30" ht="33.75" customHeight="1">
      <c r="A19" s="25">
        <v>16</v>
      </c>
      <c r="B19" s="27">
        <v>0.70833333333333337</v>
      </c>
      <c r="C19" s="27">
        <v>0.72916666666666663</v>
      </c>
      <c r="D19" s="26">
        <v>46</v>
      </c>
      <c r="E19" s="47" t="str">
        <f>リーグ表!B87</f>
        <v>ベアフット北海道</v>
      </c>
      <c r="F19" s="57"/>
      <c r="G19" s="30" t="s">
        <v>53</v>
      </c>
      <c r="H19" s="30"/>
      <c r="I19" s="48" t="str">
        <f>リーグ表!B93</f>
        <v>Safilva</v>
      </c>
      <c r="J19" s="30">
        <v>47</v>
      </c>
      <c r="K19" s="48" t="str">
        <f>リーグ表!B89</f>
        <v>ジェネラーレ室蘭</v>
      </c>
      <c r="L19" s="30"/>
      <c r="M19" s="30" t="s">
        <v>54</v>
      </c>
      <c r="N19" s="30"/>
      <c r="O19" s="48" t="str">
        <f>リーグ表!B91</f>
        <v>CASCAVEL</v>
      </c>
      <c r="P19" s="30">
        <v>48</v>
      </c>
      <c r="Q19" s="37" t="str">
        <f>リーグ表!B65</f>
        <v>CORAZON　FC</v>
      </c>
      <c r="R19" s="30"/>
      <c r="S19" s="30" t="s">
        <v>54</v>
      </c>
      <c r="T19" s="30"/>
      <c r="U19" s="37" t="str">
        <f>リーグ表!B67</f>
        <v>FIBRA　FC</v>
      </c>
      <c r="X19" s="53"/>
      <c r="Y19" s="53"/>
      <c r="Z19" s="53"/>
      <c r="AA19" s="53"/>
      <c r="AB19" s="53"/>
      <c r="AC19" s="53"/>
      <c r="AD19" s="53"/>
    </row>
    <row r="20" spans="1:30" ht="27" customHeight="1">
      <c r="A20" s="129" t="s">
        <v>52</v>
      </c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</row>
    <row r="22" spans="1:30">
      <c r="C22" s="55"/>
      <c r="D22" s="52"/>
      <c r="E22" s="55"/>
      <c r="F22" s="52"/>
      <c r="H22" s="52"/>
      <c r="I22" s="55"/>
      <c r="K22" s="55"/>
      <c r="L22" s="52"/>
      <c r="N22" s="52"/>
      <c r="R22" s="52"/>
      <c r="T22" s="52"/>
    </row>
    <row r="23" spans="1:30">
      <c r="C23" s="55"/>
      <c r="D23" s="52"/>
      <c r="E23" s="55"/>
      <c r="F23" s="52"/>
      <c r="H23" s="52"/>
      <c r="I23" s="55"/>
      <c r="K23" s="55"/>
      <c r="L23" s="52"/>
      <c r="N23" s="52"/>
      <c r="R23" s="52"/>
      <c r="T23" s="52"/>
    </row>
    <row r="24" spans="1:30">
      <c r="C24" s="55"/>
      <c r="D24" s="52"/>
      <c r="E24" s="55"/>
      <c r="F24" s="52"/>
      <c r="H24" s="52"/>
      <c r="I24" s="55"/>
      <c r="K24" s="55"/>
      <c r="L24" s="52"/>
      <c r="N24" s="52"/>
      <c r="R24" s="52"/>
      <c r="T24" s="52"/>
    </row>
    <row r="25" spans="1:30">
      <c r="C25" s="55"/>
      <c r="D25" s="52"/>
      <c r="E25" s="55"/>
      <c r="F25" s="52"/>
      <c r="H25" s="52"/>
      <c r="I25" s="55"/>
      <c r="K25" s="55"/>
      <c r="L25" s="52"/>
      <c r="N25" s="52"/>
      <c r="R25" s="52"/>
      <c r="T25" s="52"/>
    </row>
    <row r="27" spans="1:30">
      <c r="G27" s="54"/>
      <c r="H27" s="54"/>
      <c r="I27" s="54"/>
      <c r="J27" s="54"/>
      <c r="K27" s="54"/>
      <c r="L27" s="54"/>
    </row>
  </sheetData>
  <sheetProtection password="8B43" sheet="1" objects="1" scenarios="1"/>
  <mergeCells count="6">
    <mergeCell ref="A20:U20"/>
    <mergeCell ref="A1:U1"/>
    <mergeCell ref="E3:I3"/>
    <mergeCell ref="K3:O3"/>
    <mergeCell ref="Q3:U3"/>
    <mergeCell ref="A2:U2"/>
  </mergeCells>
  <phoneticPr fontId="1"/>
  <printOptions horizontalCentered="1" verticalCentered="1"/>
  <pageMargins left="0" right="0" top="0" bottom="0" header="0.31496062992125984" footer="0.31496062992125984"/>
  <pageSetup paperSize="9" orientation="landscape" r:id="rId1"/>
  <ignoredErrors>
    <ignoredError sqref="I3:I4 U4:U7 I5:I19 E3 G5:G19 G3:G4 Q4:Q7 S4:S7" unlockedFormula="1"/>
    <ignoredError sqref="U19 O8:P18 K8:K19 M8:M19 O19:Q19 S19 O5" formula="1"/>
    <ignoredError sqref="U8:U18 E5:E19 Q8:Q18 S8:S18" formula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D94"/>
  <sheetViews>
    <sheetView zoomScaleNormal="100" workbookViewId="0">
      <selection activeCell="B4" sqref="B4:B5"/>
    </sheetView>
  </sheetViews>
  <sheetFormatPr defaultRowHeight="13.5"/>
  <cols>
    <col min="1" max="1" width="7.5" style="64" customWidth="1"/>
    <col min="2" max="2" width="12.5" style="64" customWidth="1"/>
    <col min="3" max="3" width="4.375" style="64" customWidth="1"/>
    <col min="4" max="4" width="2.5" style="64" customWidth="1"/>
    <col min="5" max="6" width="4.375" style="64" customWidth="1"/>
    <col min="7" max="7" width="2.5" style="64" customWidth="1"/>
    <col min="8" max="9" width="4.375" style="64" customWidth="1"/>
    <col min="10" max="10" width="2.5" style="64" customWidth="1"/>
    <col min="11" max="12" width="4.375" style="64" customWidth="1"/>
    <col min="13" max="13" width="2.5" style="64" customWidth="1"/>
    <col min="14" max="14" width="4.375" style="64" customWidth="1"/>
    <col min="15" max="22" width="4.75" style="64" customWidth="1"/>
    <col min="23" max="23" width="2.625" style="65" customWidth="1"/>
    <col min="24" max="24" width="7.5" style="64" customWidth="1"/>
    <col min="25" max="26" width="10.25" style="64" customWidth="1"/>
    <col min="27" max="27" width="5.125" style="64" customWidth="1"/>
    <col min="28" max="29" width="10.125" style="64" customWidth="1"/>
    <col min="30" max="30" width="2.5" style="64" customWidth="1"/>
    <col min="31" max="32" width="5" style="64" customWidth="1"/>
    <col min="33" max="33" width="2.5" style="64" customWidth="1"/>
    <col min="34" max="35" width="5" style="64" customWidth="1"/>
    <col min="36" max="36" width="2.5" style="64" customWidth="1"/>
    <col min="37" max="38" width="5" style="64" customWidth="1"/>
    <col min="39" max="39" width="2.5" style="64" customWidth="1"/>
    <col min="40" max="40" width="5" style="64" customWidth="1"/>
    <col min="41" max="49" width="2.625" style="64" customWidth="1"/>
    <col min="50" max="16384" width="9" style="64"/>
  </cols>
  <sheetData>
    <row r="1" spans="1:30" ht="18.75" customHeight="1" thickBot="1">
      <c r="A1" s="63" t="s">
        <v>8</v>
      </c>
    </row>
    <row r="2" spans="1:30" ht="18.75" customHeight="1">
      <c r="A2" s="66"/>
      <c r="B2" s="175"/>
      <c r="C2" s="175" t="str">
        <f>B4</f>
        <v>バーモス恵庭</v>
      </c>
      <c r="D2" s="176"/>
      <c r="E2" s="176"/>
      <c r="F2" s="175" t="str">
        <f>B6</f>
        <v>苫小牧ELSOLE</v>
      </c>
      <c r="G2" s="176"/>
      <c r="H2" s="177"/>
      <c r="I2" s="176" t="str">
        <f>B8</f>
        <v>FC　LIBERTA</v>
      </c>
      <c r="J2" s="176"/>
      <c r="K2" s="176"/>
      <c r="L2" s="175" t="str">
        <f>B10</f>
        <v>SSSサクセス</v>
      </c>
      <c r="M2" s="176"/>
      <c r="N2" s="177"/>
      <c r="O2" s="170" t="s">
        <v>56</v>
      </c>
      <c r="P2" s="163" t="s">
        <v>57</v>
      </c>
      <c r="Q2" s="163" t="s">
        <v>58</v>
      </c>
      <c r="R2" s="163" t="s">
        <v>59</v>
      </c>
      <c r="S2" s="163" t="s">
        <v>60</v>
      </c>
      <c r="T2" s="163" t="s">
        <v>61</v>
      </c>
      <c r="U2" s="163" t="s">
        <v>62</v>
      </c>
      <c r="V2" s="165" t="s">
        <v>63</v>
      </c>
      <c r="W2" s="67"/>
      <c r="Y2" s="139" t="s">
        <v>145</v>
      </c>
      <c r="Z2" s="140" t="s">
        <v>146</v>
      </c>
    </row>
    <row r="3" spans="1:30" ht="18.75" customHeight="1" thickBot="1">
      <c r="B3" s="173"/>
      <c r="C3" s="183"/>
      <c r="D3" s="184"/>
      <c r="E3" s="184"/>
      <c r="F3" s="183"/>
      <c r="G3" s="184"/>
      <c r="H3" s="185"/>
      <c r="I3" s="184"/>
      <c r="J3" s="184"/>
      <c r="K3" s="184"/>
      <c r="L3" s="183"/>
      <c r="M3" s="184"/>
      <c r="N3" s="185"/>
      <c r="O3" s="188"/>
      <c r="P3" s="186"/>
      <c r="Q3" s="186"/>
      <c r="R3" s="186"/>
      <c r="S3" s="186"/>
      <c r="T3" s="186"/>
      <c r="U3" s="186"/>
      <c r="V3" s="187"/>
      <c r="W3" s="67"/>
      <c r="Y3" s="135"/>
      <c r="Z3" s="136"/>
    </row>
    <row r="4" spans="1:30" ht="18.75" customHeight="1">
      <c r="B4" s="172" t="s">
        <v>154</v>
      </c>
      <c r="C4" s="150"/>
      <c r="D4" s="151"/>
      <c r="E4" s="151"/>
      <c r="F4" s="68"/>
      <c r="G4" s="69" t="str">
        <f>IF(F5="","",IF(F5=H5,"△",IF(F5&gt;=H5,"○","●")))</f>
        <v/>
      </c>
      <c r="H4" s="70"/>
      <c r="I4" s="68"/>
      <c r="J4" s="69" t="str">
        <f>IF(I5="","",IF(I5=K5,"△",IF(I5&gt;=K5,"○","●")))</f>
        <v/>
      </c>
      <c r="K4" s="71"/>
      <c r="L4" s="72"/>
      <c r="M4" s="69" t="str">
        <f>IF(L5="","",IF(L5=N5,"△",IF(L5&gt;=N5,"○","●")))</f>
        <v/>
      </c>
      <c r="N4" s="73"/>
      <c r="O4" s="167" t="str">
        <f>IF(AND($G4="",$J4="",$M4=""),"",COUNTIF($C4:$N4,"○"))</f>
        <v/>
      </c>
      <c r="P4" s="168" t="str">
        <f>IF(AND($G4="",$J4="",$M4=""),"",COUNTIF($C4:$N4,"△"))</f>
        <v/>
      </c>
      <c r="Q4" s="168" t="str">
        <f>IF(AND($G4="",$J4="",$M4=""),"",COUNTIF($C4:$N4,"●"))</f>
        <v/>
      </c>
      <c r="R4" s="168" t="str">
        <f>IF(O4="","",(O4*3)+(P4*1))</f>
        <v/>
      </c>
      <c r="S4" s="168" t="str">
        <f>IF(O4="","",SUM(F5,I5,L5))</f>
        <v/>
      </c>
      <c r="T4" s="168" t="str">
        <f>IF(O4="","",SUM(H5,K5,N5))</f>
        <v/>
      </c>
      <c r="U4" s="168" t="str">
        <f>IF(O4="","",S4-T4)</f>
        <v/>
      </c>
      <c r="V4" s="169" t="str">
        <f>IF(W4="","",RANK(W4,$W4:$W11,0))</f>
        <v/>
      </c>
      <c r="W4" s="182" t="str">
        <f>IF(U4="","",$R4*200+$U4*10+R4)</f>
        <v/>
      </c>
      <c r="Y4" s="135" t="e">
        <f>LARGE(V4:V11,4)</f>
        <v>#NUM!</v>
      </c>
      <c r="Z4" s="136" t="e">
        <f>INDEX(B4:B11,MATCH(Y4:Y11,V4:V11,0))</f>
        <v>#NUM!</v>
      </c>
      <c r="AA4" s="141"/>
    </row>
    <row r="5" spans="1:30" ht="18.75" customHeight="1">
      <c r="B5" s="173"/>
      <c r="C5" s="152"/>
      <c r="D5" s="153"/>
      <c r="E5" s="153"/>
      <c r="F5" s="74" t="str">
        <f>IF('1st.ラウンド'!F4="","",'1st.ラウンド'!F4)</f>
        <v/>
      </c>
      <c r="G5" s="75" t="s">
        <v>55</v>
      </c>
      <c r="H5" s="75" t="str">
        <f>IF('1st.ラウンド'!H4="","",'1st.ラウンド'!H4)</f>
        <v/>
      </c>
      <c r="I5" s="74" t="str">
        <f>IF('1st.ラウンド'!F6="","",'1st.ラウンド'!F6)</f>
        <v/>
      </c>
      <c r="J5" s="75" t="s">
        <v>55</v>
      </c>
      <c r="K5" s="76" t="str">
        <f>IF('1st.ラウンド'!H6="","",'1st.ラウンド'!H6)</f>
        <v/>
      </c>
      <c r="L5" s="75" t="str">
        <f>IF('1st.ラウンド'!R8="","",'1st.ラウンド'!R8)</f>
        <v/>
      </c>
      <c r="M5" s="75" t="s">
        <v>55</v>
      </c>
      <c r="N5" s="75" t="str">
        <f>IF('1st.ラウンド'!T8="","",'1st.ラウンド'!T8)</f>
        <v/>
      </c>
      <c r="O5" s="161"/>
      <c r="P5" s="146"/>
      <c r="Q5" s="146"/>
      <c r="R5" s="146"/>
      <c r="S5" s="146"/>
      <c r="T5" s="146"/>
      <c r="U5" s="146"/>
      <c r="V5" s="148"/>
      <c r="W5" s="182"/>
      <c r="Y5" s="135"/>
      <c r="Z5" s="136"/>
      <c r="AA5" s="141"/>
    </row>
    <row r="6" spans="1:30" ht="18.75" customHeight="1">
      <c r="B6" s="172" t="s">
        <v>162</v>
      </c>
      <c r="C6" s="77"/>
      <c r="D6" s="78" t="str">
        <f>IF(C7="","",IF(C7=E7,"△",IF(C7&gt;=E7,"○","●")))</f>
        <v/>
      </c>
      <c r="E6" s="79"/>
      <c r="F6" s="142"/>
      <c r="G6" s="143"/>
      <c r="H6" s="154"/>
      <c r="I6" s="80"/>
      <c r="J6" s="78" t="str">
        <f>IF(I7="","",IF(I7=K7,"△",IF(I7&gt;=K7,"○","●")))</f>
        <v/>
      </c>
      <c r="K6" s="81"/>
      <c r="L6" s="82"/>
      <c r="M6" s="78" t="str">
        <f>IF(L7="","",IF(L7=N7,"△",IF(L7&gt;=N7,"○","●")))</f>
        <v/>
      </c>
      <c r="N6" s="81"/>
      <c r="O6" s="161" t="str">
        <f>IF(AND($D6="",$J6="",$M6=""),"",COUNTIF($C6:$N6,"○"))</f>
        <v/>
      </c>
      <c r="P6" s="146" t="str">
        <f>IF(AND($D6="",$J6="",$M6=""),"",COUNTIF($C6:$N6,"△"))</f>
        <v/>
      </c>
      <c r="Q6" s="146" t="str">
        <f>IF(AND($D6="",$J6="",$M6=""),"",COUNTIF($C6:$N6,"●"))</f>
        <v/>
      </c>
      <c r="R6" s="146" t="str">
        <f>IF(O6="","",(O6*3)+(P6*1))</f>
        <v/>
      </c>
      <c r="S6" s="146" t="str">
        <f>IF(O6="","",SUM(C7,I7,L7))</f>
        <v/>
      </c>
      <c r="T6" s="146" t="str">
        <f>IF(O6="","",SUM(E7,K7,N7))</f>
        <v/>
      </c>
      <c r="U6" s="146" t="str">
        <f>IF(O6="","",S6-T6)</f>
        <v/>
      </c>
      <c r="V6" s="148" t="str">
        <f>IF(W6="","",RANK(W6,$W4:$W11,0))</f>
        <v/>
      </c>
      <c r="W6" s="182" t="str">
        <f t="shared" ref="W6" si="0">IF(U6="","",$R6*200+$U6*10+R6)</f>
        <v/>
      </c>
      <c r="Y6" s="135" t="e">
        <f>LARGE(V4:V11,3)</f>
        <v>#NUM!</v>
      </c>
      <c r="Z6" s="136" t="e">
        <f>INDEX(B4:B11,MATCH(Y4:Y11,V4:V11,0))</f>
        <v>#NUM!</v>
      </c>
      <c r="AA6" s="141"/>
      <c r="AD6" s="83"/>
    </row>
    <row r="7" spans="1:30" ht="18.75" customHeight="1">
      <c r="B7" s="173"/>
      <c r="C7" s="84" t="str">
        <f>IF(H5="","",H5)</f>
        <v/>
      </c>
      <c r="D7" s="85" t="s">
        <v>64</v>
      </c>
      <c r="E7" s="86" t="str">
        <f>IF(F5="","",F5)</f>
        <v/>
      </c>
      <c r="F7" s="142"/>
      <c r="G7" s="143"/>
      <c r="H7" s="154"/>
      <c r="I7" s="84" t="str">
        <f>IF('1st.ラウンド'!R9="","",'1st.ラウンド'!R9)</f>
        <v/>
      </c>
      <c r="J7" s="86" t="s">
        <v>55</v>
      </c>
      <c r="K7" s="87" t="str">
        <f>IF('1st.ラウンド'!T9="","",'1st.ラウンド'!T9)</f>
        <v/>
      </c>
      <c r="L7" s="86" t="str">
        <f>IF('1st.ラウンド'!L6="","",'1st.ラウンド'!L6)</f>
        <v/>
      </c>
      <c r="M7" s="86" t="s">
        <v>55</v>
      </c>
      <c r="N7" s="86" t="str">
        <f>IF('1st.ラウンド'!N6="","",'1st.ラウンド'!N6)</f>
        <v/>
      </c>
      <c r="O7" s="161"/>
      <c r="P7" s="146"/>
      <c r="Q7" s="146"/>
      <c r="R7" s="146"/>
      <c r="S7" s="146"/>
      <c r="T7" s="146"/>
      <c r="U7" s="146"/>
      <c r="V7" s="148"/>
      <c r="W7" s="182"/>
      <c r="Y7" s="135"/>
      <c r="Z7" s="136"/>
      <c r="AA7" s="141"/>
      <c r="AD7" s="83"/>
    </row>
    <row r="8" spans="1:30" ht="18.75" customHeight="1">
      <c r="B8" s="172" t="s">
        <v>166</v>
      </c>
      <c r="C8" s="88"/>
      <c r="D8" s="89" t="str">
        <f>IF(C9="","",IF(C9=E9,"△",IF(C9&gt;=E9,"○","●")))</f>
        <v/>
      </c>
      <c r="E8" s="90"/>
      <c r="F8" s="91"/>
      <c r="G8" s="89" t="str">
        <f>IF(F9="","",IF(F9=H9,"△",IF(F9&gt;=H9,"○","●")))</f>
        <v/>
      </c>
      <c r="H8" s="92"/>
      <c r="I8" s="155"/>
      <c r="J8" s="156"/>
      <c r="K8" s="157"/>
      <c r="L8" s="93"/>
      <c r="M8" s="89" t="str">
        <f>IF(L9="","",IF(L9=N9,"△",IF(L9&gt;=N9,"○","●")))</f>
        <v/>
      </c>
      <c r="N8" s="94"/>
      <c r="O8" s="161" t="str">
        <f>IF(AND($D8="",$G8="",$M8=""),"",COUNTIF($C8:$N8,"○"))</f>
        <v/>
      </c>
      <c r="P8" s="146" t="str">
        <f>IF(AND($D8="",$G8="",$M8=""),"",COUNTIF($C8:$N8,"△"))</f>
        <v/>
      </c>
      <c r="Q8" s="146" t="str">
        <f>IF(AND($D8="",$G8="",$M8=""),"",COUNTIF($C8:$N8,"●"))</f>
        <v/>
      </c>
      <c r="R8" s="146" t="str">
        <f>IF(O8="","",(O8*3)+(P8*1))</f>
        <v/>
      </c>
      <c r="S8" s="146" t="str">
        <f>IF(O8="","",SUM(C9,F9,L9))</f>
        <v/>
      </c>
      <c r="T8" s="146" t="str">
        <f>IF(O8="","",SUM(E9,H9,N9))</f>
        <v/>
      </c>
      <c r="U8" s="146" t="str">
        <f>IF(O8="","",S8-T8)</f>
        <v/>
      </c>
      <c r="V8" s="148" t="str">
        <f>IF(W8="","",RANK(W8,$W4:$W11,0))</f>
        <v/>
      </c>
      <c r="W8" s="182" t="str">
        <f t="shared" ref="W8" si="1">IF(U8="","",$R8*200+$U8*10+R8)</f>
        <v/>
      </c>
      <c r="Y8" s="135" t="e">
        <f>LARGE(V4:V11,2)</f>
        <v>#NUM!</v>
      </c>
      <c r="Z8" s="136" t="e">
        <f>INDEX(B4:B11,MATCH(Y4:Y11,V4:V11,0))</f>
        <v>#NUM!</v>
      </c>
      <c r="AA8" s="141"/>
      <c r="AD8" s="83"/>
    </row>
    <row r="9" spans="1:30" ht="18.75" customHeight="1">
      <c r="B9" s="173"/>
      <c r="C9" s="74" t="str">
        <f>IF(K5="","",K5)</f>
        <v/>
      </c>
      <c r="D9" s="95" t="s">
        <v>55</v>
      </c>
      <c r="E9" s="75" t="str">
        <f>IF(I5="","",I5)</f>
        <v/>
      </c>
      <c r="F9" s="74" t="str">
        <f>IF(K7="","",K7)</f>
        <v/>
      </c>
      <c r="G9" s="95" t="s">
        <v>55</v>
      </c>
      <c r="H9" s="75" t="str">
        <f>IF(I7="","",I7)</f>
        <v/>
      </c>
      <c r="I9" s="158"/>
      <c r="J9" s="159"/>
      <c r="K9" s="160"/>
      <c r="L9" s="75" t="str">
        <f>IF('1st.ラウンド'!L4="","",'1st.ラウンド'!L4)</f>
        <v/>
      </c>
      <c r="M9" s="75" t="s">
        <v>55</v>
      </c>
      <c r="N9" s="75" t="str">
        <f>IF('1st.ラウンド'!N4="","",'1st.ラウンド'!N4)</f>
        <v/>
      </c>
      <c r="O9" s="161"/>
      <c r="P9" s="146"/>
      <c r="Q9" s="146"/>
      <c r="R9" s="146"/>
      <c r="S9" s="146"/>
      <c r="T9" s="146"/>
      <c r="U9" s="146"/>
      <c r="V9" s="148"/>
      <c r="W9" s="182"/>
      <c r="Y9" s="135"/>
      <c r="Z9" s="136"/>
      <c r="AA9" s="141"/>
      <c r="AD9" s="83"/>
    </row>
    <row r="10" spans="1:30" ht="18.75" customHeight="1">
      <c r="B10" s="172" t="s">
        <v>171</v>
      </c>
      <c r="C10" s="77"/>
      <c r="D10" s="78" t="str">
        <f>IF(C11="","",IF(C11=E11,"△",IF(C11&gt;=E11,"○","●")))</f>
        <v/>
      </c>
      <c r="E10" s="79"/>
      <c r="F10" s="96"/>
      <c r="G10" s="78" t="str">
        <f>IF(F11="","",IF(F11=H11,"△",IF(F11&gt;=H11,"○","●")))</f>
        <v/>
      </c>
      <c r="H10" s="97"/>
      <c r="I10" s="78"/>
      <c r="J10" s="78" t="str">
        <f>IF(I11="","",IF(I11=K11,"△",IF(I11&gt;=K11,"○","●")))</f>
        <v/>
      </c>
      <c r="K10" s="79"/>
      <c r="L10" s="142"/>
      <c r="M10" s="143"/>
      <c r="N10" s="143"/>
      <c r="O10" s="161" t="str">
        <f>IF(AND($D10="",$G10="",$J10=""),"",COUNTIF($C10:$N10,"○"))</f>
        <v/>
      </c>
      <c r="P10" s="146" t="str">
        <f>IF(AND($D10="",$G10="",$J10=""),"",COUNTIF($C10:$N10,"△"))</f>
        <v/>
      </c>
      <c r="Q10" s="146" t="str">
        <f>IF(AND($D10="",$G10="",$J10=""),"",COUNTIF($C10:$N10,"●"))</f>
        <v/>
      </c>
      <c r="R10" s="146" t="str">
        <f>IF(O10="","",(O10*3)+(P10*1))</f>
        <v/>
      </c>
      <c r="S10" s="146" t="str">
        <f>IF(O10="","",SUM(C11,F11,I11))</f>
        <v/>
      </c>
      <c r="T10" s="146" t="str">
        <f>IF(O10="","",SUM(E11,H11,K11))</f>
        <v/>
      </c>
      <c r="U10" s="146" t="str">
        <f>IF(O10="","",S10-T10)</f>
        <v/>
      </c>
      <c r="V10" s="148" t="str">
        <f>IF(W10="","",RANK(W10,$W4:$W11,0))</f>
        <v/>
      </c>
      <c r="W10" s="182" t="str">
        <f t="shared" ref="W10" si="2">IF(U10="","",$R10*200+$U10*10+R10)</f>
        <v/>
      </c>
      <c r="Y10" s="135" t="e">
        <f>LARGE(V4:V11,1)</f>
        <v>#NUM!</v>
      </c>
      <c r="Z10" s="136" t="e">
        <f>INDEX(B4:B11,MATCH(Y4:Y11,V4:V11,0))</f>
        <v>#NUM!</v>
      </c>
      <c r="AA10" s="141"/>
    </row>
    <row r="11" spans="1:30" ht="18.75" customHeight="1" thickBot="1">
      <c r="B11" s="174"/>
      <c r="C11" s="98" t="str">
        <f>IF(N5="","",N5)</f>
        <v/>
      </c>
      <c r="D11" s="99" t="s">
        <v>55</v>
      </c>
      <c r="E11" s="100" t="str">
        <f>IF(L5="","",L5)</f>
        <v/>
      </c>
      <c r="F11" s="98" t="str">
        <f>IF(N7="","",N7)</f>
        <v/>
      </c>
      <c r="G11" s="99" t="s">
        <v>55</v>
      </c>
      <c r="H11" s="100" t="str">
        <f>IF(L7="","",L7)</f>
        <v/>
      </c>
      <c r="I11" s="98" t="str">
        <f t="shared" ref="I11" si="3">IF(N9="","",N9)</f>
        <v/>
      </c>
      <c r="J11" s="99" t="s">
        <v>55</v>
      </c>
      <c r="K11" s="100" t="str">
        <f t="shared" ref="K11" si="4">IF(L9="","",L9)</f>
        <v/>
      </c>
      <c r="L11" s="144"/>
      <c r="M11" s="145"/>
      <c r="N11" s="145"/>
      <c r="O11" s="162"/>
      <c r="P11" s="147"/>
      <c r="Q11" s="147"/>
      <c r="R11" s="147"/>
      <c r="S11" s="147"/>
      <c r="T11" s="147"/>
      <c r="U11" s="147"/>
      <c r="V11" s="149"/>
      <c r="W11" s="182"/>
      <c r="Y11" s="137"/>
      <c r="Z11" s="138"/>
      <c r="AA11" s="141"/>
    </row>
    <row r="12" spans="1:30" ht="18.75" customHeight="1"/>
    <row r="13" spans="1:30" ht="18.75" customHeight="1" thickBot="1">
      <c r="A13" s="101" t="s">
        <v>9</v>
      </c>
    </row>
    <row r="14" spans="1:30" ht="18.75" customHeight="1">
      <c r="A14" s="66"/>
      <c r="B14" s="175"/>
      <c r="C14" s="175" t="str">
        <f>B16</f>
        <v>DOHTO</v>
      </c>
      <c r="D14" s="176"/>
      <c r="E14" s="177"/>
      <c r="F14" s="175" t="str">
        <f>B18</f>
        <v>FC　NORTE</v>
      </c>
      <c r="G14" s="176"/>
      <c r="H14" s="177"/>
      <c r="I14" s="175" t="str">
        <f>B20</f>
        <v>エストレア．FC</v>
      </c>
      <c r="J14" s="176"/>
      <c r="K14" s="177"/>
      <c r="L14" s="175" t="str">
        <f>B22</f>
        <v>FCベッカウス</v>
      </c>
      <c r="M14" s="176"/>
      <c r="N14" s="177"/>
      <c r="O14" s="170" t="s">
        <v>56</v>
      </c>
      <c r="P14" s="163" t="s">
        <v>57</v>
      </c>
      <c r="Q14" s="163" t="s">
        <v>58</v>
      </c>
      <c r="R14" s="163" t="s">
        <v>59</v>
      </c>
      <c r="S14" s="163" t="s">
        <v>60</v>
      </c>
      <c r="T14" s="163" t="s">
        <v>61</v>
      </c>
      <c r="U14" s="163" t="s">
        <v>62</v>
      </c>
      <c r="V14" s="165" t="s">
        <v>63</v>
      </c>
      <c r="Y14" s="139" t="s">
        <v>145</v>
      </c>
      <c r="Z14" s="140" t="s">
        <v>146</v>
      </c>
    </row>
    <row r="15" spans="1:30" ht="18.75" customHeight="1" thickBot="1">
      <c r="B15" s="173"/>
      <c r="C15" s="174"/>
      <c r="D15" s="189"/>
      <c r="E15" s="190"/>
      <c r="F15" s="174"/>
      <c r="G15" s="189"/>
      <c r="H15" s="190"/>
      <c r="I15" s="174"/>
      <c r="J15" s="189"/>
      <c r="K15" s="190"/>
      <c r="L15" s="174"/>
      <c r="M15" s="189"/>
      <c r="N15" s="190"/>
      <c r="O15" s="171"/>
      <c r="P15" s="164"/>
      <c r="Q15" s="164"/>
      <c r="R15" s="164"/>
      <c r="S15" s="164"/>
      <c r="T15" s="164"/>
      <c r="U15" s="164"/>
      <c r="V15" s="166"/>
      <c r="W15" s="102"/>
      <c r="Y15" s="135"/>
      <c r="Z15" s="136"/>
    </row>
    <row r="16" spans="1:30" ht="18.75" customHeight="1">
      <c r="B16" s="172" t="s">
        <v>155</v>
      </c>
      <c r="C16" s="150"/>
      <c r="D16" s="151"/>
      <c r="E16" s="151"/>
      <c r="F16" s="68"/>
      <c r="G16" s="69" t="str">
        <f>IF(F17="","",IF(F17=H17,"△",IF(F17&gt;=H17,"○","●")))</f>
        <v/>
      </c>
      <c r="H16" s="70"/>
      <c r="I16" s="68"/>
      <c r="J16" s="69" t="str">
        <f>IF(I17="","",IF(I17=K17,"△",IF(I17&gt;=K17,"○","●")))</f>
        <v/>
      </c>
      <c r="K16" s="71"/>
      <c r="L16" s="72"/>
      <c r="M16" s="69" t="str">
        <f>IF(L17="","",IF(L17=N17,"△",IF(L17&gt;=N17,"○","●")))</f>
        <v/>
      </c>
      <c r="N16" s="73"/>
      <c r="O16" s="167" t="str">
        <f>IF(AND($G16="",$J16="",$M16=""),"",COUNTIF($C16:$N16,"○"))</f>
        <v/>
      </c>
      <c r="P16" s="168" t="str">
        <f>IF(AND($G16="",$J16="",$M16=""),"",COUNTIF($C16:$N16,"△"))</f>
        <v/>
      </c>
      <c r="Q16" s="168" t="str">
        <f>IF(AND($G16="",$J16="",$M16=""),"",COUNTIF($C16:$N16,"●"))</f>
        <v/>
      </c>
      <c r="R16" s="168" t="str">
        <f>IF(O16="","",(O16*3)+(P16*1))</f>
        <v/>
      </c>
      <c r="S16" s="168" t="str">
        <f>IF(O16="","",SUM(F17,I17,L17))</f>
        <v/>
      </c>
      <c r="T16" s="168" t="str">
        <f>IF(O16="","",SUM(H17,K17,N17))</f>
        <v/>
      </c>
      <c r="U16" s="168" t="str">
        <f>IF(O16="","",S16-T16)</f>
        <v/>
      </c>
      <c r="V16" s="169" t="str">
        <f>IF(W16="","",RANK(W16,$W16:$W23,0))</f>
        <v/>
      </c>
      <c r="W16" s="182" t="str">
        <f>IF(U16="","",$R16*200+$U16*10+R16)</f>
        <v/>
      </c>
      <c r="Y16" s="135" t="e">
        <f>LARGE(V16:V23,4)</f>
        <v>#NUM!</v>
      </c>
      <c r="Z16" s="136" t="e">
        <f>INDEX(B16:B23,MATCH(Y16:Y23,V16:V23,0))</f>
        <v>#NUM!</v>
      </c>
    </row>
    <row r="17" spans="1:26" ht="18.75" customHeight="1">
      <c r="B17" s="173"/>
      <c r="C17" s="152"/>
      <c r="D17" s="153"/>
      <c r="E17" s="153"/>
      <c r="F17" s="74" t="str">
        <f>IF('1st.ラウンド'!R4="","",'1st.ラウンド'!R4)</f>
        <v/>
      </c>
      <c r="G17" s="75" t="s">
        <v>55</v>
      </c>
      <c r="H17" s="75" t="str">
        <f>IF('1st.ラウンド'!T4="","",'1st.ラウンド'!T4)</f>
        <v/>
      </c>
      <c r="I17" s="74" t="str">
        <f>IF('1st.ラウンド'!F7="","",'1st.ラウンド'!F7)</f>
        <v/>
      </c>
      <c r="J17" s="75" t="s">
        <v>55</v>
      </c>
      <c r="K17" s="76" t="str">
        <f>IF('1st.ラウンド'!H7="","",'1st.ラウンド'!H7)</f>
        <v/>
      </c>
      <c r="L17" s="75" t="str">
        <f>IF('1st.ラウンド'!F9="","",'1st.ラウンド'!F9)</f>
        <v/>
      </c>
      <c r="M17" s="75" t="s">
        <v>55</v>
      </c>
      <c r="N17" s="75" t="str">
        <f>IF('1st.ラウンド'!H9="","",'1st.ラウンド'!H9)</f>
        <v/>
      </c>
      <c r="O17" s="161"/>
      <c r="P17" s="146"/>
      <c r="Q17" s="146"/>
      <c r="R17" s="146"/>
      <c r="S17" s="146"/>
      <c r="T17" s="146"/>
      <c r="U17" s="146"/>
      <c r="V17" s="148"/>
      <c r="W17" s="182"/>
      <c r="Y17" s="135"/>
      <c r="Z17" s="136"/>
    </row>
    <row r="18" spans="1:26" ht="18.75" customHeight="1">
      <c r="B18" s="172" t="s">
        <v>158</v>
      </c>
      <c r="C18" s="77"/>
      <c r="D18" s="78" t="str">
        <f>IF(C19="","",IF(C19=E19,"△",IF(C19&gt;=E19,"○","●")))</f>
        <v/>
      </c>
      <c r="E18" s="79"/>
      <c r="F18" s="142"/>
      <c r="G18" s="143"/>
      <c r="H18" s="154"/>
      <c r="I18" s="80"/>
      <c r="J18" s="78" t="str">
        <f>IF(I19="","",IF(I19=K19,"△",IF(I19&gt;=K19,"○","●")))</f>
        <v/>
      </c>
      <c r="K18" s="81"/>
      <c r="L18" s="82"/>
      <c r="M18" s="78" t="str">
        <f>IF(L19="","",IF(L19=N19,"△",IF(L19&gt;=N19,"○","●")))</f>
        <v/>
      </c>
      <c r="N18" s="81"/>
      <c r="O18" s="161" t="str">
        <f>IF(AND($D18="",$J18="",$M18=""),"",COUNTIF($C18:$N18,"○"))</f>
        <v/>
      </c>
      <c r="P18" s="146" t="str">
        <f>IF(AND($D18="",$J18="",$M18=""),"",COUNTIF($C18:$N18,"△"))</f>
        <v/>
      </c>
      <c r="Q18" s="146" t="str">
        <f>IF(AND($D18="",$J18="",$M18=""),"",COUNTIF($C18:$N18,"●"))</f>
        <v/>
      </c>
      <c r="R18" s="146" t="str">
        <f>IF(O18="","",(O18*3)+(P18*1))</f>
        <v/>
      </c>
      <c r="S18" s="146" t="str">
        <f>IF(O18="","",SUM(C19,I19,L19))</f>
        <v/>
      </c>
      <c r="T18" s="146" t="str">
        <f>IF(O18="","",SUM(E19,K19,N19))</f>
        <v/>
      </c>
      <c r="U18" s="146" t="str">
        <f>IF(O18="","",S18-T18)</f>
        <v/>
      </c>
      <c r="V18" s="148" t="str">
        <f>IF(W18="","",RANK(W18,$W16:$W23,0))</f>
        <v/>
      </c>
      <c r="W18" s="182" t="str">
        <f t="shared" ref="W18" si="5">IF(U18="","",$R18*200+$U18*10+R18)</f>
        <v/>
      </c>
      <c r="Y18" s="135" t="e">
        <f>LARGE(V16:V23,3)</f>
        <v>#NUM!</v>
      </c>
      <c r="Z18" s="136" t="e">
        <f>INDEX(B16:B23,MATCH(Y16:Y23,V16:V23,0))</f>
        <v>#NUM!</v>
      </c>
    </row>
    <row r="19" spans="1:26" ht="18.75" customHeight="1">
      <c r="B19" s="173"/>
      <c r="C19" s="84" t="str">
        <f>IF(H17="","",H17)</f>
        <v/>
      </c>
      <c r="D19" s="85" t="s">
        <v>55</v>
      </c>
      <c r="E19" s="86" t="str">
        <f>IF(F17="","",F17)</f>
        <v/>
      </c>
      <c r="F19" s="142"/>
      <c r="G19" s="143"/>
      <c r="H19" s="154"/>
      <c r="I19" s="84" t="str">
        <f>IF('1st.ラウンド'!L9="","",'1st.ラウンド'!L9)</f>
        <v/>
      </c>
      <c r="J19" s="86" t="s">
        <v>55</v>
      </c>
      <c r="K19" s="87" t="str">
        <f>IF('1st.ラウンド'!N9="","",'1st.ラウンド'!N9)</f>
        <v/>
      </c>
      <c r="L19" s="86" t="str">
        <f>IF('1st.ラウンド'!L7="","",'1st.ラウンド'!L7)</f>
        <v/>
      </c>
      <c r="M19" s="86" t="s">
        <v>55</v>
      </c>
      <c r="N19" s="86" t="str">
        <f>IF('1st.ラウンド'!N7="","",'1st.ラウンド'!N7)</f>
        <v/>
      </c>
      <c r="O19" s="161"/>
      <c r="P19" s="146"/>
      <c r="Q19" s="146"/>
      <c r="R19" s="146"/>
      <c r="S19" s="146"/>
      <c r="T19" s="146"/>
      <c r="U19" s="146"/>
      <c r="V19" s="148"/>
      <c r="W19" s="182"/>
      <c r="Y19" s="135"/>
      <c r="Z19" s="136"/>
    </row>
    <row r="20" spans="1:26" ht="18.75" customHeight="1">
      <c r="B20" s="172" t="s">
        <v>161</v>
      </c>
      <c r="C20" s="88"/>
      <c r="D20" s="89" t="str">
        <f>IF(C21="","",IF(C21=E21,"△",IF(C21&gt;=E21,"○","●")))</f>
        <v/>
      </c>
      <c r="E20" s="90"/>
      <c r="F20" s="91"/>
      <c r="G20" s="89" t="str">
        <f>IF(F21="","",IF(F21=H21,"△",IF(F21&gt;=H21,"○","●")))</f>
        <v/>
      </c>
      <c r="H20" s="92"/>
      <c r="I20" s="155"/>
      <c r="J20" s="156"/>
      <c r="K20" s="157"/>
      <c r="L20" s="93"/>
      <c r="M20" s="89" t="str">
        <f>IF(L21="","",IF(L21=N21,"△",IF(L21&gt;=N21,"○","●")))</f>
        <v/>
      </c>
      <c r="N20" s="94"/>
      <c r="O20" s="161" t="str">
        <f>IF(AND($D20="",$G20="",$M20=""),"",COUNTIF($C20:$N20,"○"))</f>
        <v/>
      </c>
      <c r="P20" s="146" t="str">
        <f>IF(AND($D20="",$G20="",$M20=""),"",COUNTIF($C20:$N20,"△"))</f>
        <v/>
      </c>
      <c r="Q20" s="146" t="str">
        <f>IF(AND($D20="",$G20="",$M20=""),"",COUNTIF($C20:$N20,"●"))</f>
        <v/>
      </c>
      <c r="R20" s="146" t="str">
        <f>IF(O20="","",(O20*3)+(P20*1))</f>
        <v/>
      </c>
      <c r="S20" s="146" t="str">
        <f>IF(O20="","",SUM(C21,F21,L21))</f>
        <v/>
      </c>
      <c r="T20" s="146" t="str">
        <f>IF(O20="","",SUM(E21,H21,N21))</f>
        <v/>
      </c>
      <c r="U20" s="146" t="str">
        <f>IF(O20="","",S20-T20)</f>
        <v/>
      </c>
      <c r="V20" s="148" t="str">
        <f>IF(W20="","",RANK(W20,$W16:$W23,0))</f>
        <v/>
      </c>
      <c r="W20" s="182" t="str">
        <f t="shared" ref="W20" si="6">IF(U20="","",$R20*200+$U20*10+R20)</f>
        <v/>
      </c>
      <c r="Y20" s="135" t="e">
        <f>LARGE(V16:V23,2)</f>
        <v>#NUM!</v>
      </c>
      <c r="Z20" s="136" t="e">
        <f>INDEX(B16:B23,MATCH(Y16:Y23,V16:V23,0))</f>
        <v>#NUM!</v>
      </c>
    </row>
    <row r="21" spans="1:26" ht="18.75" customHeight="1">
      <c r="B21" s="173"/>
      <c r="C21" s="74" t="str">
        <f>IF(K17="","",K17)</f>
        <v/>
      </c>
      <c r="D21" s="95" t="s">
        <v>55</v>
      </c>
      <c r="E21" s="75" t="str">
        <f>IF(I17="","",I17)</f>
        <v/>
      </c>
      <c r="F21" s="74" t="str">
        <f>IF(K19="","",K19)</f>
        <v/>
      </c>
      <c r="G21" s="95" t="s">
        <v>55</v>
      </c>
      <c r="H21" s="75" t="str">
        <f>IF(I19="","",I19)</f>
        <v/>
      </c>
      <c r="I21" s="158"/>
      <c r="J21" s="159"/>
      <c r="K21" s="160"/>
      <c r="L21" s="75" t="str">
        <f>IF('1st.ラウンド'!R5="","",'1st.ラウンド'!R5)</f>
        <v/>
      </c>
      <c r="M21" s="75" t="s">
        <v>55</v>
      </c>
      <c r="N21" s="75" t="str">
        <f>IF('1st.ラウンド'!T5="","",'1st.ラウンド'!T5)</f>
        <v/>
      </c>
      <c r="O21" s="161"/>
      <c r="P21" s="146"/>
      <c r="Q21" s="146"/>
      <c r="R21" s="146"/>
      <c r="S21" s="146"/>
      <c r="T21" s="146"/>
      <c r="U21" s="146"/>
      <c r="V21" s="148"/>
      <c r="W21" s="182"/>
      <c r="Y21" s="135"/>
      <c r="Z21" s="136"/>
    </row>
    <row r="22" spans="1:26" ht="18.75" customHeight="1">
      <c r="B22" s="172" t="s">
        <v>172</v>
      </c>
      <c r="C22" s="77"/>
      <c r="D22" s="78" t="str">
        <f>IF(C23="","",IF(C23=E23,"△",IF(C23&gt;=E23,"○","●")))</f>
        <v/>
      </c>
      <c r="E22" s="79"/>
      <c r="F22" s="96"/>
      <c r="G22" s="78" t="str">
        <f>IF(F23="","",IF(F23=H23,"△",IF(F23&gt;=H23,"○","●")))</f>
        <v/>
      </c>
      <c r="H22" s="97"/>
      <c r="I22" s="78"/>
      <c r="J22" s="78" t="str">
        <f>IF(I23="","",IF(I23=K23,"△",IF(I23&gt;=K23,"○","●")))</f>
        <v/>
      </c>
      <c r="K22" s="79"/>
      <c r="L22" s="142"/>
      <c r="M22" s="143"/>
      <c r="N22" s="143"/>
      <c r="O22" s="161" t="str">
        <f>IF(AND($D22="",$G22="",$J22=""),"",COUNTIF($C22:$N22,"○"))</f>
        <v/>
      </c>
      <c r="P22" s="146" t="str">
        <f>IF(AND($D22="",$G22="",$J22=""),"",COUNTIF($C22:$N22,"△"))</f>
        <v/>
      </c>
      <c r="Q22" s="146" t="str">
        <f>IF(AND($D22="",$G22="",$J22=""),"",COUNTIF($C22:$N22,"●"))</f>
        <v/>
      </c>
      <c r="R22" s="146" t="str">
        <f>IF(O22="","",(O22*3)+(P22*1))</f>
        <v/>
      </c>
      <c r="S22" s="146" t="str">
        <f>IF(O22="","",SUM(C23,F23,I23))</f>
        <v/>
      </c>
      <c r="T22" s="146" t="str">
        <f>IF(O22="","",SUM(E23,H23,K23))</f>
        <v/>
      </c>
      <c r="U22" s="146" t="str">
        <f>IF(O22="","",S22-T22)</f>
        <v/>
      </c>
      <c r="V22" s="148" t="str">
        <f>IF(W22="","",RANK(W22,$W16:$W23,0))</f>
        <v/>
      </c>
      <c r="W22" s="182" t="str">
        <f t="shared" ref="W22" si="7">IF(U22="","",$R22*200+$U22*10+R22)</f>
        <v/>
      </c>
      <c r="Y22" s="135" t="e">
        <f>LARGE(V16:V23,1)</f>
        <v>#NUM!</v>
      </c>
      <c r="Z22" s="136" t="e">
        <f>INDEX(B16:B23,MATCH(Y16:Y23,V16:V23,0))</f>
        <v>#NUM!</v>
      </c>
    </row>
    <row r="23" spans="1:26" ht="18.75" customHeight="1" thickBot="1">
      <c r="B23" s="174"/>
      <c r="C23" s="98" t="str">
        <f>IF(N17="","",N17)</f>
        <v/>
      </c>
      <c r="D23" s="99" t="s">
        <v>55</v>
      </c>
      <c r="E23" s="100" t="str">
        <f>IF(L17="","",L17)</f>
        <v/>
      </c>
      <c r="F23" s="98" t="str">
        <f>IF(N19="","",N19)</f>
        <v/>
      </c>
      <c r="G23" s="99" t="s">
        <v>55</v>
      </c>
      <c r="H23" s="100" t="str">
        <f>IF(L19="","",L19)</f>
        <v/>
      </c>
      <c r="I23" s="98" t="str">
        <f>IF(N21="","",N21)</f>
        <v/>
      </c>
      <c r="J23" s="99" t="s">
        <v>55</v>
      </c>
      <c r="K23" s="100" t="str">
        <f>IF(L21="","",L21)</f>
        <v/>
      </c>
      <c r="L23" s="144"/>
      <c r="M23" s="145"/>
      <c r="N23" s="145"/>
      <c r="O23" s="162"/>
      <c r="P23" s="147"/>
      <c r="Q23" s="147"/>
      <c r="R23" s="147"/>
      <c r="S23" s="147"/>
      <c r="T23" s="147"/>
      <c r="U23" s="147"/>
      <c r="V23" s="149"/>
      <c r="W23" s="182"/>
      <c r="Y23" s="137"/>
      <c r="Z23" s="138"/>
    </row>
    <row r="24" spans="1:26" ht="18.75" customHeight="1"/>
    <row r="25" spans="1:26" ht="18.75" customHeight="1" thickBot="1">
      <c r="A25" s="103" t="s">
        <v>10</v>
      </c>
    </row>
    <row r="26" spans="1:26" ht="18.75" customHeight="1">
      <c r="A26" s="66"/>
      <c r="B26" s="175"/>
      <c r="C26" s="175" t="str">
        <f>B28</f>
        <v>Stolz千歳</v>
      </c>
      <c r="D26" s="176"/>
      <c r="E26" s="177"/>
      <c r="F26" s="176" t="str">
        <f>B30</f>
        <v>SSS</v>
      </c>
      <c r="G26" s="176"/>
      <c r="H26" s="176"/>
      <c r="I26" s="175" t="str">
        <f>B32</f>
        <v>室蘭SC</v>
      </c>
      <c r="J26" s="176"/>
      <c r="K26" s="177"/>
      <c r="L26" s="176" t="str">
        <f>B34</f>
        <v>AGGRE</v>
      </c>
      <c r="M26" s="176"/>
      <c r="N26" s="176"/>
      <c r="O26" s="170" t="s">
        <v>56</v>
      </c>
      <c r="P26" s="163" t="s">
        <v>57</v>
      </c>
      <c r="Q26" s="163" t="s">
        <v>58</v>
      </c>
      <c r="R26" s="163" t="s">
        <v>59</v>
      </c>
      <c r="S26" s="163" t="s">
        <v>60</v>
      </c>
      <c r="T26" s="163" t="s">
        <v>61</v>
      </c>
      <c r="U26" s="163" t="s">
        <v>62</v>
      </c>
      <c r="V26" s="165" t="s">
        <v>63</v>
      </c>
      <c r="Y26" s="139" t="s">
        <v>145</v>
      </c>
      <c r="Z26" s="140" t="s">
        <v>146</v>
      </c>
    </row>
    <row r="27" spans="1:26" ht="18.75" customHeight="1" thickBot="1">
      <c r="B27" s="173"/>
      <c r="C27" s="173"/>
      <c r="D27" s="178"/>
      <c r="E27" s="179"/>
      <c r="F27" s="178"/>
      <c r="G27" s="178"/>
      <c r="H27" s="178"/>
      <c r="I27" s="173"/>
      <c r="J27" s="178"/>
      <c r="K27" s="179"/>
      <c r="L27" s="178"/>
      <c r="M27" s="178"/>
      <c r="N27" s="178"/>
      <c r="O27" s="171"/>
      <c r="P27" s="164"/>
      <c r="Q27" s="164"/>
      <c r="R27" s="164"/>
      <c r="S27" s="164"/>
      <c r="T27" s="164"/>
      <c r="U27" s="164"/>
      <c r="V27" s="166"/>
      <c r="W27" s="102"/>
      <c r="Y27" s="135"/>
      <c r="Z27" s="136"/>
    </row>
    <row r="28" spans="1:26" ht="18.75" customHeight="1">
      <c r="B28" s="172" t="s">
        <v>163</v>
      </c>
      <c r="C28" s="150"/>
      <c r="D28" s="151"/>
      <c r="E28" s="151"/>
      <c r="F28" s="68"/>
      <c r="G28" s="69" t="str">
        <f>IF(F29="","",IF(F29=H29,"△",IF(F29&gt;=H29,"○","●")))</f>
        <v/>
      </c>
      <c r="H28" s="70"/>
      <c r="I28" s="68"/>
      <c r="J28" s="69" t="str">
        <f>IF(I29="","",IF(I29=K29,"△",IF(I29&gt;=K29,"○","●")))</f>
        <v/>
      </c>
      <c r="K28" s="71"/>
      <c r="L28" s="72"/>
      <c r="M28" s="69" t="str">
        <f>IF(L29="","",IF(L29=N29,"△",IF(L29&gt;=N29,"○","●")))</f>
        <v/>
      </c>
      <c r="N28" s="73"/>
      <c r="O28" s="167" t="str">
        <f>IF(AND($G28="",$J28="",$M28=""),"",COUNTIF($C28:$N28,"○"))</f>
        <v/>
      </c>
      <c r="P28" s="168" t="str">
        <f>IF(AND($G28="",$J28="",$M28=""),"",COUNTIF($C28:$N28,"△"))</f>
        <v/>
      </c>
      <c r="Q28" s="168" t="str">
        <f>IF(AND($G28="",$J28="",$M28=""),"",COUNTIF($C28:$N28,"●"))</f>
        <v/>
      </c>
      <c r="R28" s="168" t="str">
        <f>IF(O28="","",(O28*3)+(P28*1))</f>
        <v/>
      </c>
      <c r="S28" s="168" t="str">
        <f>IF(O28="","",SUM(F29,I29,L29))</f>
        <v/>
      </c>
      <c r="T28" s="168" t="str">
        <f>IF(O28="","",SUM(H29,K29,N29))</f>
        <v/>
      </c>
      <c r="U28" s="168" t="str">
        <f>IF(O28="","",S28-T28)</f>
        <v/>
      </c>
      <c r="V28" s="169" t="str">
        <f>IF(W28="","",RANK(W28,$W28:$W35,0))</f>
        <v/>
      </c>
      <c r="W28" s="182" t="str">
        <f>IF(U28="","",$R28*200+$U28*10+R28)</f>
        <v/>
      </c>
      <c r="Y28" s="135" t="e">
        <f>LARGE(V28:V35,4)</f>
        <v>#NUM!</v>
      </c>
      <c r="Z28" s="136" t="e">
        <f>INDEX(B28:B35,MATCH(Y28:Y35,V28:V35,0))</f>
        <v>#NUM!</v>
      </c>
    </row>
    <row r="29" spans="1:26" ht="18.75" customHeight="1">
      <c r="B29" s="173"/>
      <c r="C29" s="152"/>
      <c r="D29" s="153"/>
      <c r="E29" s="153"/>
      <c r="F29" s="74" t="str">
        <f>IF('1st.ラウンド'!F5="","",'1st.ラウンド'!F5)</f>
        <v/>
      </c>
      <c r="G29" s="75" t="s">
        <v>55</v>
      </c>
      <c r="H29" s="75" t="str">
        <f>IF('1st.ラウンド'!H5="","",'1st.ラウンド'!H5)</f>
        <v/>
      </c>
      <c r="I29" s="74" t="str">
        <f>IF('1st.ラウンド'!R10="","",'1st.ラウンド'!R10)</f>
        <v/>
      </c>
      <c r="J29" s="75" t="s">
        <v>55</v>
      </c>
      <c r="K29" s="76" t="str">
        <f>IF('1st.ラウンド'!T10="","",'1st.ラウンド'!T10)</f>
        <v/>
      </c>
      <c r="L29" s="75" t="str">
        <f>IF('1st.ラウンド'!F8="","",'1st.ラウンド'!F8)</f>
        <v/>
      </c>
      <c r="M29" s="75" t="s">
        <v>55</v>
      </c>
      <c r="N29" s="75" t="str">
        <f>IF('1st.ラウンド'!H8="","",'1st.ラウンド'!H8)</f>
        <v/>
      </c>
      <c r="O29" s="161"/>
      <c r="P29" s="146"/>
      <c r="Q29" s="146"/>
      <c r="R29" s="146"/>
      <c r="S29" s="146"/>
      <c r="T29" s="146"/>
      <c r="U29" s="146"/>
      <c r="V29" s="148"/>
      <c r="W29" s="182"/>
      <c r="Y29" s="135"/>
      <c r="Z29" s="136"/>
    </row>
    <row r="30" spans="1:26" ht="18.75" customHeight="1">
      <c r="B30" s="172" t="s">
        <v>164</v>
      </c>
      <c r="C30" s="77"/>
      <c r="D30" s="78" t="str">
        <f>IF(C31="","",IF(C31=E31,"△",IF(C31&gt;=E31,"○","●")))</f>
        <v/>
      </c>
      <c r="E30" s="79"/>
      <c r="F30" s="142"/>
      <c r="G30" s="143"/>
      <c r="H30" s="154"/>
      <c r="I30" s="80"/>
      <c r="J30" s="78" t="str">
        <f>IF(I31="","",IF(I31=K31,"△",IF(I31&gt;=K31,"○","●")))</f>
        <v/>
      </c>
      <c r="K30" s="81"/>
      <c r="L30" s="82"/>
      <c r="M30" s="78" t="str">
        <f>IF(L31="","",IF(L31=N31,"△",IF(L31&gt;=N31,"○","●")))</f>
        <v/>
      </c>
      <c r="N30" s="81"/>
      <c r="O30" s="161" t="str">
        <f>IF(AND($D30="",$J30="",$M30=""),"",COUNTIF($C30:$N30,"○"))</f>
        <v/>
      </c>
      <c r="P30" s="146" t="str">
        <f>IF(AND($D30="",$J30="",$M30=""),"",COUNTIF($C30:$N30,"△"))</f>
        <v/>
      </c>
      <c r="Q30" s="146" t="str">
        <f>IF(AND($D30="",$J30="",$M30=""),"",COUNTIF($C30:$N30,"●"))</f>
        <v/>
      </c>
      <c r="R30" s="146" t="str">
        <f>IF(O30="","",(O30*3)+(P30*1))</f>
        <v/>
      </c>
      <c r="S30" s="146" t="str">
        <f>IF(O30="","",SUM(C31,I31,L31))</f>
        <v/>
      </c>
      <c r="T30" s="146" t="str">
        <f>IF(O30="","",SUM(E31,K31,N31))</f>
        <v/>
      </c>
      <c r="U30" s="146" t="str">
        <f>IF(O30="","",S30-T30)</f>
        <v/>
      </c>
      <c r="V30" s="148" t="str">
        <f>IF(W30="","",RANK(W30,$W28:$W35,0))</f>
        <v/>
      </c>
      <c r="W30" s="182" t="str">
        <f t="shared" ref="W30" si="8">IF(U30="","",$R30*200+$U30*10+R30)</f>
        <v/>
      </c>
      <c r="Y30" s="135" t="e">
        <f>LARGE(V28:V35,3)</f>
        <v>#NUM!</v>
      </c>
      <c r="Z30" s="136" t="e">
        <f>INDEX(B28:B35,MATCH(Y28:Y35,V28:V35,0))</f>
        <v>#NUM!</v>
      </c>
    </row>
    <row r="31" spans="1:26" ht="18.75" customHeight="1">
      <c r="B31" s="173"/>
      <c r="C31" s="84" t="str">
        <f>IF(H29="","",H29)</f>
        <v/>
      </c>
      <c r="D31" s="85" t="s">
        <v>55</v>
      </c>
      <c r="E31" s="86" t="str">
        <f>IF(F29="","",F29)</f>
        <v/>
      </c>
      <c r="F31" s="142"/>
      <c r="G31" s="143"/>
      <c r="H31" s="154"/>
      <c r="I31" s="84" t="str">
        <f>IF('1st.ラウンド'!L8="","",'1st.ラウンド'!L8)</f>
        <v/>
      </c>
      <c r="J31" s="86" t="s">
        <v>55</v>
      </c>
      <c r="K31" s="87" t="str">
        <f>IF('1st.ラウンド'!N8="","",'1st.ラウンド'!N8)</f>
        <v/>
      </c>
      <c r="L31" s="86" t="str">
        <f>IF('1st.ラウンド'!R11="","",'1st.ラウンド'!R11)</f>
        <v/>
      </c>
      <c r="M31" s="86" t="s">
        <v>55</v>
      </c>
      <c r="N31" s="86" t="str">
        <f>IF('1st.ラウンド'!T11="","",'1st.ラウンド'!T11)</f>
        <v/>
      </c>
      <c r="O31" s="161"/>
      <c r="P31" s="146"/>
      <c r="Q31" s="146"/>
      <c r="R31" s="146"/>
      <c r="S31" s="146"/>
      <c r="T31" s="146"/>
      <c r="U31" s="146"/>
      <c r="V31" s="148"/>
      <c r="W31" s="182"/>
      <c r="Y31" s="135"/>
      <c r="Z31" s="136"/>
    </row>
    <row r="32" spans="1:26" ht="18.75" customHeight="1">
      <c r="B32" s="172" t="s">
        <v>167</v>
      </c>
      <c r="C32" s="88"/>
      <c r="D32" s="89" t="str">
        <f>IF(C33="","",IF(C33=E33,"△",IF(C33&gt;=E33,"○","●")))</f>
        <v/>
      </c>
      <c r="E32" s="90"/>
      <c r="F32" s="91"/>
      <c r="G32" s="89" t="str">
        <f>IF(F33="","",IF(F33=H33,"△",IF(F33&gt;=H33,"○","●")))</f>
        <v/>
      </c>
      <c r="H32" s="92"/>
      <c r="I32" s="155"/>
      <c r="J32" s="156"/>
      <c r="K32" s="157"/>
      <c r="L32" s="93"/>
      <c r="M32" s="89" t="str">
        <f>IF(L33="","",IF(L33=N33,"△",IF(L33&gt;=N33,"○","●")))</f>
        <v/>
      </c>
      <c r="N32" s="94"/>
      <c r="O32" s="161" t="str">
        <f>IF(AND($D32="",$G32="",$M32=""),"",COUNTIF($C32:$N32,"○"))</f>
        <v/>
      </c>
      <c r="P32" s="146" t="str">
        <f>IF(AND($D32="",$G32="",$M32=""),"",COUNTIF($C32:$N32,"△"))</f>
        <v/>
      </c>
      <c r="Q32" s="146" t="str">
        <f>IF(AND($D32="",$G32="",$M32=""),"",COUNTIF($C32:$N32,"●"))</f>
        <v/>
      </c>
      <c r="R32" s="146" t="str">
        <f>IF(O32="","",(O32*3)+(P32*1))</f>
        <v/>
      </c>
      <c r="S32" s="146" t="str">
        <f>IF(O32="","",SUM(C33,F33,L33))</f>
        <v/>
      </c>
      <c r="T32" s="146" t="str">
        <f>IF(O32="","",SUM(E33,H33,N33))</f>
        <v/>
      </c>
      <c r="U32" s="146" t="str">
        <f>IF(O32="","",S32-T32)</f>
        <v/>
      </c>
      <c r="V32" s="148" t="str">
        <f>IF(W32="","",RANK(W32,$W28:$W35,0))</f>
        <v/>
      </c>
      <c r="W32" s="182" t="str">
        <f t="shared" ref="W32" si="9">IF(U32="","",$R32*200+$U32*10+R32)</f>
        <v/>
      </c>
      <c r="Y32" s="135" t="e">
        <f>LARGE(V28:V35,2)</f>
        <v>#NUM!</v>
      </c>
      <c r="Z32" s="136" t="e">
        <f>INDEX(B28:B35,MATCH(Y28:Y35,V28:V35,0))</f>
        <v>#NUM!</v>
      </c>
    </row>
    <row r="33" spans="1:26" ht="18.75" customHeight="1">
      <c r="B33" s="173"/>
      <c r="C33" s="74" t="str">
        <f>IF(K29="","",K29)</f>
        <v/>
      </c>
      <c r="D33" s="95" t="s">
        <v>55</v>
      </c>
      <c r="E33" s="75" t="str">
        <f>IF(I29="","",I29)</f>
        <v/>
      </c>
      <c r="F33" s="74" t="str">
        <f>IF(K31="","",K31)</f>
        <v/>
      </c>
      <c r="G33" s="95" t="s">
        <v>55</v>
      </c>
      <c r="H33" s="75" t="str">
        <f>IF(I31="","",I31)</f>
        <v/>
      </c>
      <c r="I33" s="158"/>
      <c r="J33" s="159"/>
      <c r="K33" s="160"/>
      <c r="L33" s="75" t="str">
        <f>IF('1st.ラウンド'!L5="","",'1st.ラウンド'!L5)</f>
        <v/>
      </c>
      <c r="M33" s="75" t="s">
        <v>55</v>
      </c>
      <c r="N33" s="75" t="str">
        <f>IF('1st.ラウンド'!N5="","",'1st.ラウンド'!N5)</f>
        <v/>
      </c>
      <c r="O33" s="161"/>
      <c r="P33" s="146"/>
      <c r="Q33" s="146"/>
      <c r="R33" s="146"/>
      <c r="S33" s="146"/>
      <c r="T33" s="146"/>
      <c r="U33" s="146"/>
      <c r="V33" s="148"/>
      <c r="W33" s="182"/>
      <c r="Y33" s="135"/>
      <c r="Z33" s="136"/>
    </row>
    <row r="34" spans="1:26" ht="18.75" customHeight="1">
      <c r="B34" s="172" t="s">
        <v>173</v>
      </c>
      <c r="C34" s="77"/>
      <c r="D34" s="78" t="str">
        <f>IF(C35="","",IF(C35=E35,"△",IF(C35&gt;=E35,"○","●")))</f>
        <v/>
      </c>
      <c r="E34" s="79"/>
      <c r="F34" s="96"/>
      <c r="G34" s="78" t="str">
        <f>IF(F35="","",IF(F35=H35,"△",IF(F35&gt;=H35,"○","●")))</f>
        <v/>
      </c>
      <c r="H34" s="97"/>
      <c r="I34" s="78"/>
      <c r="J34" s="78" t="str">
        <f>IF(I35="","",IF(I35=K35,"△",IF(I35&gt;=K35,"○","●")))</f>
        <v/>
      </c>
      <c r="K34" s="79"/>
      <c r="L34" s="142"/>
      <c r="M34" s="143"/>
      <c r="N34" s="143"/>
      <c r="O34" s="161" t="str">
        <f>IF(AND($D34="",$G34="",$J34=""),"",COUNTIF($C34:$N34,"○"))</f>
        <v/>
      </c>
      <c r="P34" s="146" t="str">
        <f>IF(AND($D34="",$G34="",$J34=""),"",COUNTIF($C34:$N34,"△"))</f>
        <v/>
      </c>
      <c r="Q34" s="146" t="str">
        <f>IF(AND($D34="",$G34="",$J34=""),"",COUNTIF($C34:$N34,"●"))</f>
        <v/>
      </c>
      <c r="R34" s="146" t="str">
        <f>IF(O34="","",(O34*3)+(P34*1))</f>
        <v/>
      </c>
      <c r="S34" s="146" t="str">
        <f>IF(O34="","",SUM(C35,F35,I35))</f>
        <v/>
      </c>
      <c r="T34" s="146" t="str">
        <f>IF(O34="","",SUM(E35,H35,K35))</f>
        <v/>
      </c>
      <c r="U34" s="146" t="str">
        <f>IF(O34="","",S34-T34)</f>
        <v/>
      </c>
      <c r="V34" s="148" t="str">
        <f>IF(W34="","",RANK(W34,$W28:$W35,0))</f>
        <v/>
      </c>
      <c r="W34" s="182" t="str">
        <f t="shared" ref="W34" si="10">IF(U34="","",$R34*200+$U34*10+R34)</f>
        <v/>
      </c>
      <c r="Y34" s="135" t="e">
        <f>LARGE(V28:V35,1)</f>
        <v>#NUM!</v>
      </c>
      <c r="Z34" s="136" t="e">
        <f>INDEX(B28:B35,MATCH(Y28:Y35,V28:V35,0))</f>
        <v>#NUM!</v>
      </c>
    </row>
    <row r="35" spans="1:26" ht="18.75" customHeight="1" thickBot="1">
      <c r="B35" s="174"/>
      <c r="C35" s="98" t="str">
        <f>IF(N29="","",N29)</f>
        <v/>
      </c>
      <c r="D35" s="99" t="s">
        <v>55</v>
      </c>
      <c r="E35" s="100" t="str">
        <f>IF(L29="","",L29)</f>
        <v/>
      </c>
      <c r="F35" s="98" t="str">
        <f>IF(N31="","",N31)</f>
        <v/>
      </c>
      <c r="G35" s="99" t="s">
        <v>55</v>
      </c>
      <c r="H35" s="100" t="str">
        <f>IF(L31="","",L31)</f>
        <v/>
      </c>
      <c r="I35" s="98" t="str">
        <f>IF(N33="","",N33)</f>
        <v/>
      </c>
      <c r="J35" s="99" t="s">
        <v>55</v>
      </c>
      <c r="K35" s="100" t="str">
        <f>IF(L33="","",L33)</f>
        <v/>
      </c>
      <c r="L35" s="144"/>
      <c r="M35" s="145"/>
      <c r="N35" s="145"/>
      <c r="O35" s="162"/>
      <c r="P35" s="147"/>
      <c r="Q35" s="147"/>
      <c r="R35" s="147"/>
      <c r="S35" s="147"/>
      <c r="T35" s="147"/>
      <c r="U35" s="147"/>
      <c r="V35" s="149"/>
      <c r="W35" s="182"/>
      <c r="Y35" s="137"/>
      <c r="Z35" s="138"/>
    </row>
    <row r="36" spans="1:26" ht="18.75" customHeight="1"/>
    <row r="37" spans="1:26" ht="18.75" customHeight="1" thickBot="1">
      <c r="A37" s="104" t="s">
        <v>11</v>
      </c>
    </row>
    <row r="38" spans="1:26" ht="18.75" customHeight="1">
      <c r="A38" s="66"/>
      <c r="B38" s="175"/>
      <c r="C38" s="175" t="str">
        <f>B40</f>
        <v>ASC</v>
      </c>
      <c r="D38" s="176"/>
      <c r="E38" s="177"/>
      <c r="F38" s="176" t="str">
        <f>B42</f>
        <v>三笠FC</v>
      </c>
      <c r="G38" s="176"/>
      <c r="H38" s="176"/>
      <c r="I38" s="175" t="str">
        <f>B44</f>
        <v>石狩FC</v>
      </c>
      <c r="J38" s="176"/>
      <c r="K38" s="177"/>
      <c r="L38" s="175" t="str">
        <f>B46</f>
        <v>SC札幌</v>
      </c>
      <c r="M38" s="176"/>
      <c r="N38" s="177"/>
      <c r="O38" s="170" t="s">
        <v>56</v>
      </c>
      <c r="P38" s="163" t="s">
        <v>57</v>
      </c>
      <c r="Q38" s="163" t="s">
        <v>58</v>
      </c>
      <c r="R38" s="163" t="s">
        <v>59</v>
      </c>
      <c r="S38" s="163" t="s">
        <v>60</v>
      </c>
      <c r="T38" s="163" t="s">
        <v>61</v>
      </c>
      <c r="U38" s="163" t="s">
        <v>62</v>
      </c>
      <c r="V38" s="165" t="s">
        <v>63</v>
      </c>
      <c r="W38" s="105"/>
      <c r="Y38" s="139" t="s">
        <v>145</v>
      </c>
      <c r="Z38" s="140" t="s">
        <v>146</v>
      </c>
    </row>
    <row r="39" spans="1:26" ht="18.75" customHeight="1" thickBot="1">
      <c r="B39" s="173"/>
      <c r="C39" s="173"/>
      <c r="D39" s="178"/>
      <c r="E39" s="179"/>
      <c r="F39" s="178"/>
      <c r="G39" s="178"/>
      <c r="H39" s="178"/>
      <c r="I39" s="173"/>
      <c r="J39" s="178"/>
      <c r="K39" s="179"/>
      <c r="L39" s="173"/>
      <c r="M39" s="178"/>
      <c r="N39" s="179"/>
      <c r="O39" s="171"/>
      <c r="P39" s="164"/>
      <c r="Q39" s="164"/>
      <c r="R39" s="164"/>
      <c r="S39" s="164"/>
      <c r="T39" s="164"/>
      <c r="U39" s="164"/>
      <c r="V39" s="166"/>
      <c r="W39" s="105"/>
      <c r="Y39" s="135"/>
      <c r="Z39" s="136"/>
    </row>
    <row r="40" spans="1:26" ht="18.75" customHeight="1">
      <c r="B40" s="172" t="s">
        <v>156</v>
      </c>
      <c r="C40" s="150"/>
      <c r="D40" s="151"/>
      <c r="E40" s="151"/>
      <c r="F40" s="68"/>
      <c r="G40" s="69" t="str">
        <f>IF(F41="","",IF(F41=H41,"△",IF(F41&gt;=H41,"○","●")))</f>
        <v/>
      </c>
      <c r="H40" s="70"/>
      <c r="I40" s="68"/>
      <c r="J40" s="69" t="str">
        <f>IF(I41="","",IF(I41=K41,"△",IF(I41&gt;=K41,"○","●")))</f>
        <v/>
      </c>
      <c r="K40" s="71"/>
      <c r="L40" s="72"/>
      <c r="M40" s="69" t="str">
        <f>IF(L41="","",IF(L41=N41,"△",IF(L41&gt;=N41,"○","●")))</f>
        <v/>
      </c>
      <c r="N40" s="73"/>
      <c r="O40" s="167" t="str">
        <f>IF(AND($G40="",$J40="",$M40=""),"",COUNTIF($C40:$N40,"○"))</f>
        <v/>
      </c>
      <c r="P40" s="168" t="str">
        <f>IF(AND($G40="",$J40="",$M40=""),"",COUNTIF($C40:$N40,"△"))</f>
        <v/>
      </c>
      <c r="Q40" s="168" t="str">
        <f>IF(AND($G40="",$J40="",$M40=""),"",COUNTIF($C40:$N40,"●"))</f>
        <v/>
      </c>
      <c r="R40" s="168" t="str">
        <f>IF(O40="","",(O40*3)+(P40*1))</f>
        <v/>
      </c>
      <c r="S40" s="168" t="str">
        <f>IF(O40="","",SUM(F41,I41,L41))</f>
        <v/>
      </c>
      <c r="T40" s="168" t="str">
        <f>IF(O40="","",SUM(H41,K41,N41))</f>
        <v/>
      </c>
      <c r="U40" s="168" t="str">
        <f>IF(O40="","",S40-T40)</f>
        <v/>
      </c>
      <c r="V40" s="169" t="str">
        <f>IF(W40="","",RANK(W40,$W40:$W47,0))</f>
        <v/>
      </c>
      <c r="W40" s="182" t="str">
        <f>IF(U40="","",$R40*200+$U40*10+R40)</f>
        <v/>
      </c>
      <c r="Y40" s="135" t="e">
        <f>LARGE(V40:V47,4)</f>
        <v>#NUM!</v>
      </c>
      <c r="Z40" s="136" t="e">
        <f>INDEX(B40:B47,MATCH(Y40:Y47,V40:V47,0))</f>
        <v>#NUM!</v>
      </c>
    </row>
    <row r="41" spans="1:26" ht="18.75" customHeight="1">
      <c r="B41" s="173"/>
      <c r="C41" s="152"/>
      <c r="D41" s="153"/>
      <c r="E41" s="153"/>
      <c r="F41" s="74" t="str">
        <f>IF('1st.ラウンド'!R6="","",'1st.ラウンド'!R6)</f>
        <v/>
      </c>
      <c r="G41" s="75" t="s">
        <v>55</v>
      </c>
      <c r="H41" s="75" t="str">
        <f>IF('1st.ラウンド'!T6="","",'1st.ラウンド'!T6)</f>
        <v/>
      </c>
      <c r="I41" s="74" t="str">
        <f>IF('1st.ラウンド'!F10="","",'1st.ラウンド'!F10)</f>
        <v/>
      </c>
      <c r="J41" s="75" t="s">
        <v>55</v>
      </c>
      <c r="K41" s="76" t="str">
        <f>IF('1st.ラウンド'!H10="","",'1st.ラウンド'!H10)</f>
        <v/>
      </c>
      <c r="L41" s="75" t="str">
        <f>IF('1st.ラウンド'!F12="","",'1st.ラウンド'!F12)</f>
        <v/>
      </c>
      <c r="M41" s="75" t="s">
        <v>55</v>
      </c>
      <c r="N41" s="75" t="str">
        <f>IF('1st.ラウンド'!H12="","",'1st.ラウンド'!H12)</f>
        <v/>
      </c>
      <c r="O41" s="161"/>
      <c r="P41" s="146"/>
      <c r="Q41" s="146"/>
      <c r="R41" s="146"/>
      <c r="S41" s="146"/>
      <c r="T41" s="146"/>
      <c r="U41" s="146"/>
      <c r="V41" s="148"/>
      <c r="W41" s="182"/>
      <c r="Y41" s="135"/>
      <c r="Z41" s="136"/>
    </row>
    <row r="42" spans="1:26" ht="18.75" customHeight="1">
      <c r="B42" s="172" t="s">
        <v>160</v>
      </c>
      <c r="C42" s="77"/>
      <c r="D42" s="78" t="str">
        <f>IF(C43="","",IF(C43=E43,"△",IF(C43&gt;=E43,"○","●")))</f>
        <v/>
      </c>
      <c r="E42" s="79"/>
      <c r="F42" s="142"/>
      <c r="G42" s="143"/>
      <c r="H42" s="154"/>
      <c r="I42" s="80"/>
      <c r="J42" s="78" t="str">
        <f>IF(I43="","",IF(I43=K43,"△",IF(I43&gt;=K43,"○","●")))</f>
        <v/>
      </c>
      <c r="K42" s="81"/>
      <c r="L42" s="82"/>
      <c r="M42" s="78" t="str">
        <f>IF(L43="","",IF(L43=N43,"△",IF(L43&gt;=N43,"○","●")))</f>
        <v/>
      </c>
      <c r="N42" s="81"/>
      <c r="O42" s="161" t="str">
        <f>IF(AND($D42="",$J42="",$M42=""),"",COUNTIF($C42:$N42,"○"))</f>
        <v/>
      </c>
      <c r="P42" s="146" t="str">
        <f>IF(AND($D42="",$J42="",$M42=""),"",COUNTIF($C42:$N42,"△"))</f>
        <v/>
      </c>
      <c r="Q42" s="146" t="str">
        <f>IF(AND($D42="",$J42="",$M42=""),"",COUNTIF($C42:$N42,"●"))</f>
        <v/>
      </c>
      <c r="R42" s="146" t="str">
        <f>IF(O42="","",(O42*3)+(P42*1))</f>
        <v/>
      </c>
      <c r="S42" s="146" t="str">
        <f>IF(O42="","",SUM(C43,I43,L43))</f>
        <v/>
      </c>
      <c r="T42" s="146" t="str">
        <f>IF(O42="","",SUM(E43,K43,N43))</f>
        <v/>
      </c>
      <c r="U42" s="146" t="str">
        <f>IF(O42="","",S42-T42)</f>
        <v/>
      </c>
      <c r="V42" s="148" t="str">
        <f>IF(W42="","",RANK(W42,$W40:$W47,0))</f>
        <v/>
      </c>
      <c r="W42" s="182" t="str">
        <f t="shared" ref="W42" si="11">IF(U42="","",$R42*200+$U42*10+R42)</f>
        <v/>
      </c>
      <c r="Y42" s="135" t="e">
        <f>LARGE(V40:V47,3)</f>
        <v>#NUM!</v>
      </c>
      <c r="Z42" s="136" t="e">
        <f>INDEX(B40:B47,MATCH(Y40:Y47,V40:V47,0))</f>
        <v>#NUM!</v>
      </c>
    </row>
    <row r="43" spans="1:26" ht="18.75" customHeight="1">
      <c r="B43" s="173"/>
      <c r="C43" s="84" t="str">
        <f>IF(H41="","",H41)</f>
        <v/>
      </c>
      <c r="D43" s="85" t="s">
        <v>55</v>
      </c>
      <c r="E43" s="86" t="str">
        <f>IF(F41="","",F41)</f>
        <v/>
      </c>
      <c r="F43" s="142"/>
      <c r="G43" s="143"/>
      <c r="H43" s="154"/>
      <c r="I43" s="84" t="str">
        <f>IF('1st.ラウンド'!L12="","",'1st.ラウンド'!L12)</f>
        <v/>
      </c>
      <c r="J43" s="86" t="s">
        <v>55</v>
      </c>
      <c r="K43" s="87" t="str">
        <f>IF('1st.ラウンド'!N12="","",'1st.ラウンド'!N12)</f>
        <v/>
      </c>
      <c r="L43" s="86" t="str">
        <f>IF('1st.ラウンド'!L10="","",'1st.ラウンド'!L10)</f>
        <v/>
      </c>
      <c r="M43" s="86" t="s">
        <v>55</v>
      </c>
      <c r="N43" s="86" t="str">
        <f>IF('1st.ラウンド'!N10="","",'1st.ラウンド'!N10)</f>
        <v/>
      </c>
      <c r="O43" s="161"/>
      <c r="P43" s="146"/>
      <c r="Q43" s="146"/>
      <c r="R43" s="146"/>
      <c r="S43" s="146"/>
      <c r="T43" s="146"/>
      <c r="U43" s="146"/>
      <c r="V43" s="148"/>
      <c r="W43" s="182"/>
      <c r="Y43" s="135"/>
      <c r="Z43" s="136"/>
    </row>
    <row r="44" spans="1:26" ht="18.75" customHeight="1">
      <c r="B44" s="172" t="s">
        <v>168</v>
      </c>
      <c r="C44" s="88"/>
      <c r="D44" s="89" t="str">
        <f>IF(C45="","",IF(C45=E45,"△",IF(C45&gt;=E45,"○","●")))</f>
        <v/>
      </c>
      <c r="E44" s="90"/>
      <c r="F44" s="91"/>
      <c r="G44" s="89" t="str">
        <f>IF(F45="","",IF(F45=H45,"△",IF(F45&gt;=H45,"○","●")))</f>
        <v/>
      </c>
      <c r="H44" s="92"/>
      <c r="I44" s="155"/>
      <c r="J44" s="156"/>
      <c r="K44" s="157"/>
      <c r="L44" s="93"/>
      <c r="M44" s="89" t="str">
        <f>IF(L45="","",IF(L45=N45,"△",IF(L45&gt;=N45,"○","●")))</f>
        <v/>
      </c>
      <c r="N44" s="94"/>
      <c r="O44" s="161" t="str">
        <f>IF(AND($D44="",$G44="",$M44=""),"",COUNTIF($C44:$N44,"○"))</f>
        <v/>
      </c>
      <c r="P44" s="146" t="str">
        <f>IF(AND($D44="",$G44="",$M44=""),"",COUNTIF($C44:$N44,"△"))</f>
        <v/>
      </c>
      <c r="Q44" s="146" t="str">
        <f>IF(AND($D44="",$G44="",$M44=""),"",COUNTIF($C44:$N44,"●"))</f>
        <v/>
      </c>
      <c r="R44" s="146" t="str">
        <f>IF(O44="","",(O44*3)+(P44*1))</f>
        <v/>
      </c>
      <c r="S44" s="146" t="str">
        <f>IF(O44="","",SUM(C45,F45,L45))</f>
        <v/>
      </c>
      <c r="T44" s="146" t="str">
        <f>IF(O44="","",SUM(E45,H45,N45))</f>
        <v/>
      </c>
      <c r="U44" s="146" t="str">
        <f>IF(O44="","",S44-T44)</f>
        <v/>
      </c>
      <c r="V44" s="148" t="str">
        <f>IF(W44="","",RANK(W44,$W40:$W47,0))</f>
        <v/>
      </c>
      <c r="W44" s="182" t="str">
        <f t="shared" ref="W44" si="12">IF(U44="","",$R44*200+$U44*10+R44)</f>
        <v/>
      </c>
      <c r="Y44" s="135" t="e">
        <f>LARGE(V40:V47,2)</f>
        <v>#NUM!</v>
      </c>
      <c r="Z44" s="136" t="e">
        <f>INDEX(B40:B47,MATCH(Y40:Y47,V40:V47,0))</f>
        <v>#NUM!</v>
      </c>
    </row>
    <row r="45" spans="1:26" ht="18.75" customHeight="1">
      <c r="B45" s="173"/>
      <c r="C45" s="74" t="str">
        <f>IF(K41="","",K41)</f>
        <v/>
      </c>
      <c r="D45" s="95" t="s">
        <v>55</v>
      </c>
      <c r="E45" s="75" t="str">
        <f>IF(I41="","",I41)</f>
        <v/>
      </c>
      <c r="F45" s="74" t="str">
        <f>IF(K43="","",K43)</f>
        <v/>
      </c>
      <c r="G45" s="95" t="s">
        <v>55</v>
      </c>
      <c r="H45" s="75" t="str">
        <f>IF(I43="","",I43)</f>
        <v/>
      </c>
      <c r="I45" s="158"/>
      <c r="J45" s="159"/>
      <c r="K45" s="160"/>
      <c r="L45" s="75" t="str">
        <f>IF('1st.ラウンド'!R7="","",'1st.ラウンド'!R7)</f>
        <v/>
      </c>
      <c r="M45" s="75" t="s">
        <v>55</v>
      </c>
      <c r="N45" s="75" t="str">
        <f>IF('1st.ラウンド'!T7="","",'1st.ラウンド'!T7)</f>
        <v/>
      </c>
      <c r="O45" s="161"/>
      <c r="P45" s="146"/>
      <c r="Q45" s="146"/>
      <c r="R45" s="146"/>
      <c r="S45" s="146"/>
      <c r="T45" s="146"/>
      <c r="U45" s="146"/>
      <c r="V45" s="148"/>
      <c r="W45" s="182"/>
      <c r="Y45" s="135"/>
      <c r="Z45" s="136"/>
    </row>
    <row r="46" spans="1:26" ht="18.75" customHeight="1">
      <c r="B46" s="172" t="s">
        <v>174</v>
      </c>
      <c r="C46" s="77"/>
      <c r="D46" s="78" t="str">
        <f>IF(C47="","",IF(C47=E47,"△",IF(C47&gt;=E47,"○","●")))</f>
        <v/>
      </c>
      <c r="E46" s="79"/>
      <c r="F46" s="96"/>
      <c r="G46" s="78" t="str">
        <f>IF(F47="","",IF(F47=H47,"△",IF(F47&gt;=H47,"○","●")))</f>
        <v/>
      </c>
      <c r="H46" s="97"/>
      <c r="I46" s="78"/>
      <c r="J46" s="78" t="str">
        <f>IF(I47="","",IF(I47=K47,"△",IF(I47&gt;=K47,"○","●")))</f>
        <v/>
      </c>
      <c r="K46" s="79"/>
      <c r="L46" s="142"/>
      <c r="M46" s="143"/>
      <c r="N46" s="143"/>
      <c r="O46" s="161" t="str">
        <f>IF(AND($D46="",$G46="",$J46=""),"",COUNTIF($C46:$N46,"○"))</f>
        <v/>
      </c>
      <c r="P46" s="146" t="str">
        <f>IF(AND($D46="",$G46="",$J46=""),"",COUNTIF($C46:$N46,"△"))</f>
        <v/>
      </c>
      <c r="Q46" s="146" t="str">
        <f>IF(AND($D46="",$G46="",$J46=""),"",COUNTIF($C46:$N46,"●"))</f>
        <v/>
      </c>
      <c r="R46" s="146" t="str">
        <f>IF(O46="","",(O46*3)+(P46*1))</f>
        <v/>
      </c>
      <c r="S46" s="146" t="str">
        <f>IF(O46="","",SUM(C47,F47,I47))</f>
        <v/>
      </c>
      <c r="T46" s="146" t="str">
        <f>IF(O46="","",SUM(E47,H47,K47))</f>
        <v/>
      </c>
      <c r="U46" s="146" t="str">
        <f>IF(O46="","",S46-T46)</f>
        <v/>
      </c>
      <c r="V46" s="148" t="str">
        <f>IF(W46="","",RANK(W46,$W40:$W47,0))</f>
        <v/>
      </c>
      <c r="W46" s="182" t="str">
        <f t="shared" ref="W46" si="13">IF(U46="","",$R46*200+$U46*10+R46)</f>
        <v/>
      </c>
      <c r="Y46" s="135" t="e">
        <f>LARGE(V40:V47,1)</f>
        <v>#NUM!</v>
      </c>
      <c r="Z46" s="136" t="e">
        <f>INDEX(B40:B47,MATCH(Y40:Y47,V40:V47,0))</f>
        <v>#NUM!</v>
      </c>
    </row>
    <row r="47" spans="1:26" ht="18.75" customHeight="1" thickBot="1">
      <c r="B47" s="174"/>
      <c r="C47" s="98" t="str">
        <f>IF(N41="","",N41)</f>
        <v/>
      </c>
      <c r="D47" s="99" t="s">
        <v>55</v>
      </c>
      <c r="E47" s="100" t="str">
        <f>IF(L41="","",L41)</f>
        <v/>
      </c>
      <c r="F47" s="98" t="str">
        <f>IF(N43="","",N43)</f>
        <v/>
      </c>
      <c r="G47" s="99" t="s">
        <v>55</v>
      </c>
      <c r="H47" s="100" t="str">
        <f>IF(L43="","",L43)</f>
        <v/>
      </c>
      <c r="I47" s="98" t="str">
        <f>IF(N45="","",N45)</f>
        <v/>
      </c>
      <c r="J47" s="99" t="s">
        <v>55</v>
      </c>
      <c r="K47" s="100" t="str">
        <f>IF(L45="","",L45)</f>
        <v/>
      </c>
      <c r="L47" s="144"/>
      <c r="M47" s="145"/>
      <c r="N47" s="145"/>
      <c r="O47" s="162"/>
      <c r="P47" s="147"/>
      <c r="Q47" s="147"/>
      <c r="R47" s="147"/>
      <c r="S47" s="147"/>
      <c r="T47" s="147"/>
      <c r="U47" s="147"/>
      <c r="V47" s="149"/>
      <c r="W47" s="182"/>
      <c r="Y47" s="137"/>
      <c r="Z47" s="138"/>
    </row>
    <row r="48" spans="1:26" ht="18.75" customHeight="1" thickBot="1">
      <c r="A48" s="106" t="s">
        <v>12</v>
      </c>
    </row>
    <row r="49" spans="1:26" ht="18.75" customHeight="1">
      <c r="A49" s="66"/>
      <c r="B49" s="175"/>
      <c r="C49" s="175" t="str">
        <f>B51</f>
        <v>Felire　FC</v>
      </c>
      <c r="D49" s="176"/>
      <c r="E49" s="177"/>
      <c r="F49" s="176" t="str">
        <f>B53</f>
        <v>泊SC</v>
      </c>
      <c r="G49" s="176"/>
      <c r="H49" s="176"/>
      <c r="I49" s="175" t="str">
        <f>B55</f>
        <v>フォーザSC</v>
      </c>
      <c r="J49" s="176"/>
      <c r="K49" s="177"/>
      <c r="L49" s="176" t="str">
        <f>B57</f>
        <v>アスルクラロ札幌</v>
      </c>
      <c r="M49" s="176"/>
      <c r="N49" s="176"/>
      <c r="O49" s="170" t="s">
        <v>56</v>
      </c>
      <c r="P49" s="163" t="s">
        <v>57</v>
      </c>
      <c r="Q49" s="163" t="s">
        <v>58</v>
      </c>
      <c r="R49" s="163" t="s">
        <v>59</v>
      </c>
      <c r="S49" s="163" t="s">
        <v>60</v>
      </c>
      <c r="T49" s="163" t="s">
        <v>61</v>
      </c>
      <c r="U49" s="163" t="s">
        <v>62</v>
      </c>
      <c r="V49" s="165" t="s">
        <v>63</v>
      </c>
      <c r="Y49" s="139" t="s">
        <v>145</v>
      </c>
      <c r="Z49" s="140" t="s">
        <v>146</v>
      </c>
    </row>
    <row r="50" spans="1:26" ht="18.75" customHeight="1" thickBot="1">
      <c r="B50" s="173"/>
      <c r="C50" s="173"/>
      <c r="D50" s="178"/>
      <c r="E50" s="179"/>
      <c r="F50" s="178"/>
      <c r="G50" s="178"/>
      <c r="H50" s="178"/>
      <c r="I50" s="173"/>
      <c r="J50" s="178"/>
      <c r="K50" s="179"/>
      <c r="L50" s="178"/>
      <c r="M50" s="178"/>
      <c r="N50" s="178"/>
      <c r="O50" s="171"/>
      <c r="P50" s="164"/>
      <c r="Q50" s="164"/>
      <c r="R50" s="164"/>
      <c r="S50" s="164"/>
      <c r="T50" s="164"/>
      <c r="U50" s="164"/>
      <c r="V50" s="166"/>
      <c r="Y50" s="135"/>
      <c r="Z50" s="136"/>
    </row>
    <row r="51" spans="1:26" ht="18.75" customHeight="1">
      <c r="B51" s="172" t="s">
        <v>151</v>
      </c>
      <c r="C51" s="150"/>
      <c r="D51" s="151"/>
      <c r="E51" s="151"/>
      <c r="F51" s="68"/>
      <c r="G51" s="69" t="str">
        <f>IF(F52="","",IF(F52=H52,"△",IF(F52&gt;=H52,"○","●")))</f>
        <v/>
      </c>
      <c r="H51" s="70"/>
      <c r="I51" s="68"/>
      <c r="J51" s="69" t="str">
        <f>IF(I52="","",IF(I52=K52,"△",IF(I52&gt;=K52,"○","●")))</f>
        <v/>
      </c>
      <c r="K51" s="71"/>
      <c r="L51" s="72"/>
      <c r="M51" s="69" t="str">
        <f>IF(L52="","",IF(L52=N52,"△",IF(L52&gt;=N52,"○","●")))</f>
        <v/>
      </c>
      <c r="N51" s="73"/>
      <c r="O51" s="167" t="str">
        <f>IF(AND($G51="",$J51="",$M51=""),"",COUNTIF($C51:$N51,"○"))</f>
        <v/>
      </c>
      <c r="P51" s="168" t="str">
        <f>IF(AND($G51="",$J51="",$M51=""),"",COUNTIF($C51:$N51,"△"))</f>
        <v/>
      </c>
      <c r="Q51" s="168" t="str">
        <f>IF(AND($G51="",$J51="",$M51=""),"",COUNTIF($C51:$N51,"●"))</f>
        <v/>
      </c>
      <c r="R51" s="168" t="str">
        <f>IF(O51="","",(O51*3)+(P51*1))</f>
        <v/>
      </c>
      <c r="S51" s="168" t="str">
        <f>IF(O51="","",SUM(F52,I52,L52))</f>
        <v/>
      </c>
      <c r="T51" s="168" t="str">
        <f>IF(O51="","",SUM(H52,K52,N52))</f>
        <v/>
      </c>
      <c r="U51" s="168" t="str">
        <f>IF(O51="","",S51-T51)</f>
        <v/>
      </c>
      <c r="V51" s="169" t="str">
        <f>IF(W51="","",RANK(W51,$W51:$W58,0))</f>
        <v/>
      </c>
      <c r="W51" s="182" t="str">
        <f>IF(U51="","",$R51*200+$U51*10+R51)</f>
        <v/>
      </c>
      <c r="Y51" s="135" t="e">
        <f>LARGE(V51:V58,4)</f>
        <v>#NUM!</v>
      </c>
      <c r="Z51" s="136" t="e">
        <f>INDEX(B51:B58,MATCH(Y51:Y58,V51:V58,0))</f>
        <v>#NUM!</v>
      </c>
    </row>
    <row r="52" spans="1:26" ht="18.75" customHeight="1">
      <c r="B52" s="173"/>
      <c r="C52" s="152"/>
      <c r="D52" s="153"/>
      <c r="E52" s="153"/>
      <c r="F52" s="74" t="str">
        <f>IF('1st.ラウンド'!F11="","",'1st.ラウンド'!F11)</f>
        <v/>
      </c>
      <c r="G52" s="75" t="s">
        <v>55</v>
      </c>
      <c r="H52" s="75" t="str">
        <f>IF('1st.ラウンド'!H11="","",'1st.ラウンド'!H11)</f>
        <v/>
      </c>
      <c r="I52" s="74" t="str">
        <f>IF('1st.ラウンド'!F13="","",'1st.ラウンド'!F13)</f>
        <v/>
      </c>
      <c r="J52" s="75" t="s">
        <v>55</v>
      </c>
      <c r="K52" s="76" t="str">
        <f>IF('1st.ラウンド'!H13="","",'1st.ラウンド'!H13)</f>
        <v/>
      </c>
      <c r="L52" s="75" t="str">
        <f>IF('1st.ラウンド'!R16="","",'1st.ラウンド'!R16)</f>
        <v/>
      </c>
      <c r="M52" s="75" t="s">
        <v>55</v>
      </c>
      <c r="N52" s="75" t="str">
        <f>IF('1st.ラウンド'!T16="","",'1st.ラウンド'!T16)</f>
        <v/>
      </c>
      <c r="O52" s="161"/>
      <c r="P52" s="146"/>
      <c r="Q52" s="146"/>
      <c r="R52" s="146"/>
      <c r="S52" s="146"/>
      <c r="T52" s="146"/>
      <c r="U52" s="146"/>
      <c r="V52" s="148"/>
      <c r="W52" s="182"/>
      <c r="Y52" s="135"/>
      <c r="Z52" s="136"/>
    </row>
    <row r="53" spans="1:26" ht="18.75" customHeight="1">
      <c r="B53" s="172" t="s">
        <v>153</v>
      </c>
      <c r="C53" s="77"/>
      <c r="D53" s="78" t="str">
        <f>IF(C54="","",IF(C54=E54,"△",IF(C54&gt;=E54,"○","●")))</f>
        <v/>
      </c>
      <c r="E53" s="79"/>
      <c r="F53" s="142"/>
      <c r="G53" s="143"/>
      <c r="H53" s="154"/>
      <c r="I53" s="80"/>
      <c r="J53" s="78" t="str">
        <f>IF(I54="","",IF(I54=K54,"△",IF(I54&gt;=K54,"○","●")))</f>
        <v/>
      </c>
      <c r="K53" s="81"/>
      <c r="L53" s="82"/>
      <c r="M53" s="78" t="str">
        <f>IF(L54="","",IF(L54=N54,"△",IF(L54&gt;=N54,"○","●")))</f>
        <v/>
      </c>
      <c r="N53" s="81"/>
      <c r="O53" s="161" t="str">
        <f>IF(AND($D53="",$J53="",$M53=""),"",COUNTIF($C53:$N53,"○"))</f>
        <v/>
      </c>
      <c r="P53" s="146" t="str">
        <f>IF(AND($D53="",$J53="",$M53=""),"",COUNTIF($C53:$N53,"△"))</f>
        <v/>
      </c>
      <c r="Q53" s="146" t="str">
        <f>IF(AND($D53="",$J53="",$M53=""),"",COUNTIF($C53:$N53,"●"))</f>
        <v/>
      </c>
      <c r="R53" s="146" t="str">
        <f>IF(O53="","",(O53*3)+(P53*1))</f>
        <v/>
      </c>
      <c r="S53" s="146" t="str">
        <f>IF(O53="","",SUM(C54,I54,L54))</f>
        <v/>
      </c>
      <c r="T53" s="146" t="str">
        <f>IF(O53="","",SUM(E54,K54,N54))</f>
        <v/>
      </c>
      <c r="U53" s="146" t="str">
        <f>IF(O53="","",S53-T53)</f>
        <v/>
      </c>
      <c r="V53" s="148" t="str">
        <f>IF(W53="","",RANK(W53,$W51:$W58,0))</f>
        <v/>
      </c>
      <c r="W53" s="182" t="str">
        <f t="shared" ref="W53" si="14">IF(U53="","",$R53*200+$U53*10+R53)</f>
        <v/>
      </c>
      <c r="Y53" s="135" t="e">
        <f>LARGE(V51:V58,3)</f>
        <v>#NUM!</v>
      </c>
      <c r="Z53" s="136" t="e">
        <f>INDEX(B51:B58,MATCH(Y51:Y58,V51:V58,0))</f>
        <v>#NUM!</v>
      </c>
    </row>
    <row r="54" spans="1:26" ht="18.75" customHeight="1">
      <c r="B54" s="173"/>
      <c r="C54" s="84" t="str">
        <f>IF(H52="","",H52)</f>
        <v/>
      </c>
      <c r="D54" s="85" t="s">
        <v>55</v>
      </c>
      <c r="E54" s="86" t="str">
        <f>IF(F52="","",F52)</f>
        <v/>
      </c>
      <c r="F54" s="142"/>
      <c r="G54" s="143"/>
      <c r="H54" s="154"/>
      <c r="I54" s="84" t="str">
        <f>IF('1st.ラウンド'!R17="","",'1st.ラウンド'!R17)</f>
        <v/>
      </c>
      <c r="J54" s="86" t="s">
        <v>55</v>
      </c>
      <c r="K54" s="87" t="str">
        <f>IF('1st.ラウンド'!T17="","",'1st.ラウンド'!T17)</f>
        <v/>
      </c>
      <c r="L54" s="86" t="str">
        <f>IF('1st.ラウンド'!L13="","",'1st.ラウンド'!L13)</f>
        <v/>
      </c>
      <c r="M54" s="86" t="s">
        <v>55</v>
      </c>
      <c r="N54" s="86" t="str">
        <f>IF('1st.ラウンド'!N13="","",'1st.ラウンド'!N13)</f>
        <v/>
      </c>
      <c r="O54" s="161"/>
      <c r="P54" s="146"/>
      <c r="Q54" s="146"/>
      <c r="R54" s="146"/>
      <c r="S54" s="146"/>
      <c r="T54" s="146"/>
      <c r="U54" s="146"/>
      <c r="V54" s="148"/>
      <c r="W54" s="182"/>
      <c r="Y54" s="135"/>
      <c r="Z54" s="136"/>
    </row>
    <row r="55" spans="1:26" ht="18.75" customHeight="1">
      <c r="B55" s="172" t="s">
        <v>169</v>
      </c>
      <c r="C55" s="88"/>
      <c r="D55" s="89" t="str">
        <f>IF(C56="","",IF(C56=E56,"△",IF(C56&gt;=E56,"○","●")))</f>
        <v/>
      </c>
      <c r="E55" s="90"/>
      <c r="F55" s="91"/>
      <c r="G55" s="89" t="str">
        <f>IF(F56="","",IF(F56=H56,"△",IF(F56&gt;=H56,"○","●")))</f>
        <v/>
      </c>
      <c r="H55" s="92"/>
      <c r="I55" s="155"/>
      <c r="J55" s="156"/>
      <c r="K55" s="157"/>
      <c r="L55" s="93"/>
      <c r="M55" s="89" t="str">
        <f>IF(L56="","",IF(L56=N56,"△",IF(L56&gt;=N56,"○","●")))</f>
        <v/>
      </c>
      <c r="N55" s="94"/>
      <c r="O55" s="161" t="str">
        <f>IF(AND($D55="",$G55="",$M55=""),"",COUNTIF($C55:$N55,"○"))</f>
        <v/>
      </c>
      <c r="P55" s="146" t="str">
        <f>IF(AND($D55="",$G55="",$M55=""),"",COUNTIF($C55:$N55,"△"))</f>
        <v/>
      </c>
      <c r="Q55" s="146" t="str">
        <f>IF(AND($D55="",$G55="",$M55=""),"",COUNTIF($C55:$N55,"●"))</f>
        <v/>
      </c>
      <c r="R55" s="146" t="str">
        <f>IF(O55="","",(O55*3)+(P55*1))</f>
        <v/>
      </c>
      <c r="S55" s="146" t="str">
        <f>IF(O55="","",SUM(C56,F56,L56))</f>
        <v/>
      </c>
      <c r="T55" s="146" t="str">
        <f>IF(O55="","",SUM(E56,H56,N56))</f>
        <v/>
      </c>
      <c r="U55" s="146" t="str">
        <f>IF(O55="","",S55-T55)</f>
        <v/>
      </c>
      <c r="V55" s="148" t="str">
        <f>IF(W55="","",RANK(W55,$W51:$W58,0))</f>
        <v/>
      </c>
      <c r="W55" s="182" t="str">
        <f>IF(U55="","",$R55*200+$U55*10+R55)</f>
        <v/>
      </c>
      <c r="Y55" s="135" t="e">
        <f>LARGE(V51:V58,2)</f>
        <v>#NUM!</v>
      </c>
      <c r="Z55" s="136" t="e">
        <f>INDEX(B51:B58,MATCH(Y51:Y58,V51:V58,0))</f>
        <v>#NUM!</v>
      </c>
    </row>
    <row r="56" spans="1:26" ht="18.75" customHeight="1">
      <c r="B56" s="173"/>
      <c r="C56" s="74" t="str">
        <f>IF(K52="","",K52)</f>
        <v/>
      </c>
      <c r="D56" s="95" t="s">
        <v>55</v>
      </c>
      <c r="E56" s="75" t="str">
        <f>IF(I52="","",I52)</f>
        <v/>
      </c>
      <c r="F56" s="74" t="str">
        <f>IF(K54="","",K54)</f>
        <v/>
      </c>
      <c r="G56" s="95" t="s">
        <v>55</v>
      </c>
      <c r="H56" s="75" t="str">
        <f>IF(I54="","",I54)</f>
        <v/>
      </c>
      <c r="I56" s="158"/>
      <c r="J56" s="159"/>
      <c r="K56" s="160"/>
      <c r="L56" s="75" t="str">
        <f>IF('1st.ラウンド'!L11="","",'1st.ラウンド'!L11)</f>
        <v/>
      </c>
      <c r="M56" s="75" t="s">
        <v>55</v>
      </c>
      <c r="N56" s="75" t="str">
        <f>IF('1st.ラウンド'!N11="","",'1st.ラウンド'!N11)</f>
        <v/>
      </c>
      <c r="O56" s="161"/>
      <c r="P56" s="146"/>
      <c r="Q56" s="146"/>
      <c r="R56" s="146"/>
      <c r="S56" s="146"/>
      <c r="T56" s="146"/>
      <c r="U56" s="146"/>
      <c r="V56" s="148"/>
      <c r="W56" s="182"/>
      <c r="Y56" s="135"/>
      <c r="Z56" s="136"/>
    </row>
    <row r="57" spans="1:26" ht="18.75" customHeight="1">
      <c r="B57" s="172" t="s">
        <v>175</v>
      </c>
      <c r="C57" s="77"/>
      <c r="D57" s="78" t="str">
        <f>IF(C58="","",IF(C58=E58,"△",IF(C58&gt;=E58,"○","●")))</f>
        <v/>
      </c>
      <c r="E57" s="79"/>
      <c r="F57" s="96"/>
      <c r="G57" s="78" t="str">
        <f>IF(F58="","",IF(F58=H58,"△",IF(F58&gt;=H58,"○","●")))</f>
        <v/>
      </c>
      <c r="H57" s="97"/>
      <c r="I57" s="78"/>
      <c r="J57" s="78" t="str">
        <f>IF(I58="","",IF(I58=K58,"△",IF(I58&gt;=K58,"○","●")))</f>
        <v/>
      </c>
      <c r="K57" s="79"/>
      <c r="L57" s="142"/>
      <c r="M57" s="143"/>
      <c r="N57" s="143"/>
      <c r="O57" s="161" t="str">
        <f>IF(AND($D57="",$G57="",$J57=""),"",COUNTIF($C57:$N57,"○"))</f>
        <v/>
      </c>
      <c r="P57" s="146" t="str">
        <f>IF(AND($D57="",$G57="",$J57=""),"",COUNTIF($C57:$N57,"△"))</f>
        <v/>
      </c>
      <c r="Q57" s="146" t="str">
        <f>IF(AND($D57="",$G57="",$J57=""),"",COUNTIF($C57:$N57,"●"))</f>
        <v/>
      </c>
      <c r="R57" s="146" t="str">
        <f>IF(O57="","",(O57*3)+(P57*1))</f>
        <v/>
      </c>
      <c r="S57" s="146" t="str">
        <f>IF(O57="","",SUM(C58,F58,I58))</f>
        <v/>
      </c>
      <c r="T57" s="146" t="str">
        <f>IF(O57="","",SUM(E58,H58,K58))</f>
        <v/>
      </c>
      <c r="U57" s="146" t="str">
        <f>IF(O57="","",S57-T57)</f>
        <v/>
      </c>
      <c r="V57" s="148" t="str">
        <f>IF(W57="","",RANK(W57,$W51:$W58,0))</f>
        <v/>
      </c>
      <c r="W57" s="182" t="str">
        <f t="shared" ref="W57" si="15">IF(U57="","",$R57*200+$U57*10+R57)</f>
        <v/>
      </c>
      <c r="Y57" s="135" t="e">
        <f>LARGE(V51:V58,1)</f>
        <v>#NUM!</v>
      </c>
      <c r="Z57" s="136" t="e">
        <f>INDEX(B51:B58,MATCH(Y51:Y58,V51:V58,0))</f>
        <v>#NUM!</v>
      </c>
    </row>
    <row r="58" spans="1:26" ht="18.75" customHeight="1" thickBot="1">
      <c r="B58" s="174"/>
      <c r="C58" s="98" t="str">
        <f>IF(N52="","",N52)</f>
        <v/>
      </c>
      <c r="D58" s="99" t="s">
        <v>55</v>
      </c>
      <c r="E58" s="100" t="str">
        <f>IF(L52="","",L52)</f>
        <v/>
      </c>
      <c r="F58" s="98" t="str">
        <f>IF(N54="","",N54)</f>
        <v/>
      </c>
      <c r="G58" s="99" t="s">
        <v>55</v>
      </c>
      <c r="H58" s="100" t="str">
        <f>IF(L54="","",L54)</f>
        <v/>
      </c>
      <c r="I58" s="98" t="str">
        <f>IF(N56="","",N56)</f>
        <v/>
      </c>
      <c r="J58" s="99" t="s">
        <v>55</v>
      </c>
      <c r="K58" s="100" t="str">
        <f>IF(L56="","",L56)</f>
        <v/>
      </c>
      <c r="L58" s="144"/>
      <c r="M58" s="145"/>
      <c r="N58" s="145"/>
      <c r="O58" s="162"/>
      <c r="P58" s="147"/>
      <c r="Q58" s="147"/>
      <c r="R58" s="147"/>
      <c r="S58" s="147"/>
      <c r="T58" s="147"/>
      <c r="U58" s="147"/>
      <c r="V58" s="149"/>
      <c r="W58" s="182"/>
      <c r="Y58" s="137"/>
      <c r="Z58" s="138"/>
    </row>
    <row r="59" spans="1:26" ht="18.75" customHeight="1"/>
    <row r="60" spans="1:26" ht="18.75" customHeight="1" thickBot="1">
      <c r="A60" s="107" t="s">
        <v>13</v>
      </c>
    </row>
    <row r="61" spans="1:26" ht="18.75" customHeight="1">
      <c r="A61" s="66"/>
      <c r="B61" s="175"/>
      <c r="C61" s="175" t="str">
        <f>B63</f>
        <v>LIV.FC</v>
      </c>
      <c r="D61" s="176"/>
      <c r="E61" s="177"/>
      <c r="F61" s="176" t="str">
        <f>B65</f>
        <v>CORAZON　FC</v>
      </c>
      <c r="G61" s="176"/>
      <c r="H61" s="176"/>
      <c r="I61" s="175" t="str">
        <f>B67</f>
        <v>FIBRA　FC</v>
      </c>
      <c r="J61" s="176"/>
      <c r="K61" s="177"/>
      <c r="L61" s="176" t="str">
        <f>B69</f>
        <v>FCフォルテ</v>
      </c>
      <c r="M61" s="176"/>
      <c r="N61" s="180"/>
      <c r="O61" s="170" t="s">
        <v>56</v>
      </c>
      <c r="P61" s="163" t="s">
        <v>57</v>
      </c>
      <c r="Q61" s="163" t="s">
        <v>58</v>
      </c>
      <c r="R61" s="163" t="s">
        <v>59</v>
      </c>
      <c r="S61" s="163" t="s">
        <v>60</v>
      </c>
      <c r="T61" s="163" t="s">
        <v>61</v>
      </c>
      <c r="U61" s="163" t="s">
        <v>62</v>
      </c>
      <c r="V61" s="165" t="s">
        <v>63</v>
      </c>
      <c r="Y61" s="139" t="s">
        <v>145</v>
      </c>
      <c r="Z61" s="140" t="s">
        <v>146</v>
      </c>
    </row>
    <row r="62" spans="1:26" ht="18.75" customHeight="1" thickBot="1">
      <c r="B62" s="173"/>
      <c r="C62" s="173"/>
      <c r="D62" s="178"/>
      <c r="E62" s="179"/>
      <c r="F62" s="178"/>
      <c r="G62" s="178"/>
      <c r="H62" s="178"/>
      <c r="I62" s="173"/>
      <c r="J62" s="178"/>
      <c r="K62" s="179"/>
      <c r="L62" s="178"/>
      <c r="M62" s="178"/>
      <c r="N62" s="181"/>
      <c r="O62" s="171"/>
      <c r="P62" s="164"/>
      <c r="Q62" s="164"/>
      <c r="R62" s="164"/>
      <c r="S62" s="164"/>
      <c r="T62" s="164"/>
      <c r="U62" s="164"/>
      <c r="V62" s="166"/>
      <c r="Y62" s="135"/>
      <c r="Z62" s="136"/>
    </row>
    <row r="63" spans="1:26" ht="18.75" customHeight="1">
      <c r="B63" s="172" t="s">
        <v>148</v>
      </c>
      <c r="C63" s="150"/>
      <c r="D63" s="151"/>
      <c r="E63" s="151"/>
      <c r="F63" s="68"/>
      <c r="G63" s="69" t="str">
        <f>IF(F64="","",IF(F64=H64,"△",IF(F64&gt;=H64,"○","●")))</f>
        <v/>
      </c>
      <c r="H63" s="70"/>
      <c r="I63" s="68"/>
      <c r="J63" s="69" t="str">
        <f>IF(I64="","",IF(I64=K64,"△",IF(I64&gt;=K64,"○","●")))</f>
        <v/>
      </c>
      <c r="K63" s="71"/>
      <c r="L63" s="72"/>
      <c r="M63" s="69" t="str">
        <f>IF(L64="","",IF(L64=N64,"△",IF(L64&gt;=N64,"○","●")))</f>
        <v/>
      </c>
      <c r="N63" s="73"/>
      <c r="O63" s="167" t="str">
        <f>IF(AND($G63="",$J63="",$M63=""),"",COUNTIF($C63:$N63,"○"))</f>
        <v/>
      </c>
      <c r="P63" s="168" t="str">
        <f>IF(AND($G63="",$J63="",$M63=""),"",COUNTIF($C63:$N63,"△"))</f>
        <v/>
      </c>
      <c r="Q63" s="168" t="str">
        <f>IF(AND($G63="",$J63="",$M63=""),"",COUNTIF($C63:$N63,"●"))</f>
        <v/>
      </c>
      <c r="R63" s="168" t="str">
        <f>IF(O63="","",(O63*3)+(P63*1))</f>
        <v/>
      </c>
      <c r="S63" s="168" t="str">
        <f>IF(O63="","",SUM(F64,I64,L64))</f>
        <v/>
      </c>
      <c r="T63" s="168" t="str">
        <f>IF(O63="","",SUM(H64,K64,N64))</f>
        <v/>
      </c>
      <c r="U63" s="168" t="str">
        <f>IF(O63="","",S63-T63)</f>
        <v/>
      </c>
      <c r="V63" s="169" t="str">
        <f>IF(W63="","",RANK(W63,$W63:$W70,0))</f>
        <v/>
      </c>
      <c r="W63" s="182" t="str">
        <f>IF(U63="","",$R63*200+$U63*10+R63)</f>
        <v/>
      </c>
      <c r="Y63" s="135" t="e">
        <f>LARGE(V63:V70,4)</f>
        <v>#NUM!</v>
      </c>
      <c r="Z63" s="136" t="e">
        <f>INDEX(B63:B70,MATCH(Y63:Y70,V63:V70,0))</f>
        <v>#NUM!</v>
      </c>
    </row>
    <row r="64" spans="1:26" ht="18.75" customHeight="1">
      <c r="B64" s="173"/>
      <c r="C64" s="152"/>
      <c r="D64" s="153"/>
      <c r="E64" s="153"/>
      <c r="F64" s="74" t="str">
        <f>IF('1st.ラウンド'!F14="","",'1st.ラウンド'!F14)</f>
        <v/>
      </c>
      <c r="G64" s="75" t="s">
        <v>55</v>
      </c>
      <c r="H64" s="75" t="str">
        <f>IF('1st.ラウンド'!H14="","",'1st.ラウンド'!H14)</f>
        <v/>
      </c>
      <c r="I64" s="74" t="str">
        <f>IF('1st.ラウンド'!F16="","",'1st.ラウンド'!F16)</f>
        <v/>
      </c>
      <c r="J64" s="75" t="s">
        <v>55</v>
      </c>
      <c r="K64" s="76" t="str">
        <f>IF('1st.ラウンド'!H16="","",'1st.ラウンド'!H16)</f>
        <v/>
      </c>
      <c r="L64" s="75" t="str">
        <f>IF('1st.ラウンド'!R18="","",'1st.ラウンド'!R18)</f>
        <v/>
      </c>
      <c r="M64" s="75" t="s">
        <v>55</v>
      </c>
      <c r="N64" s="75" t="str">
        <f>IF('1st.ラウンド'!T18="","",'1st.ラウンド'!T18)</f>
        <v/>
      </c>
      <c r="O64" s="161"/>
      <c r="P64" s="146"/>
      <c r="Q64" s="146"/>
      <c r="R64" s="146"/>
      <c r="S64" s="146"/>
      <c r="T64" s="146"/>
      <c r="U64" s="146"/>
      <c r="V64" s="148"/>
      <c r="W64" s="182"/>
      <c r="Y64" s="135"/>
      <c r="Z64" s="136"/>
    </row>
    <row r="65" spans="1:26" ht="18.75" customHeight="1">
      <c r="B65" s="172" t="s">
        <v>150</v>
      </c>
      <c r="C65" s="77"/>
      <c r="D65" s="78" t="str">
        <f>IF(C66="","",IF(C66=E66,"△",IF(C66&gt;=E66,"○","●")))</f>
        <v/>
      </c>
      <c r="E65" s="79"/>
      <c r="F65" s="142"/>
      <c r="G65" s="143"/>
      <c r="H65" s="154"/>
      <c r="I65" s="80"/>
      <c r="J65" s="78" t="str">
        <f>IF(I66="","",IF(I66=K66,"△",IF(I66&gt;=K66,"○","●")))</f>
        <v/>
      </c>
      <c r="K65" s="81"/>
      <c r="L65" s="82"/>
      <c r="M65" s="78" t="str">
        <f>IF(L66="","",IF(L66=N66,"△",IF(L66&gt;=N66,"○","●")))</f>
        <v/>
      </c>
      <c r="N65" s="81"/>
      <c r="O65" s="161" t="str">
        <f>IF(AND($D65="",$J65="",$M65=""),"",COUNTIF($C65:$N65,"○"))</f>
        <v/>
      </c>
      <c r="P65" s="146" t="str">
        <f>IF(AND($D65="",$J65="",$M65=""),"",COUNTIF($C65:$N65,"△"))</f>
        <v/>
      </c>
      <c r="Q65" s="146" t="str">
        <f>IF(AND($D65="",$J65="",$M65=""),"",COUNTIF($C65:$N65,"●"))</f>
        <v/>
      </c>
      <c r="R65" s="146" t="str">
        <f>IF(O65="","",(O65*3)+(P65*1))</f>
        <v/>
      </c>
      <c r="S65" s="146" t="str">
        <f>IF(O65="","",SUM(C66,I66,L66))</f>
        <v/>
      </c>
      <c r="T65" s="146" t="str">
        <f>IF(O65="","",SUM(E66,K66,N66))</f>
        <v/>
      </c>
      <c r="U65" s="146" t="str">
        <f>IF(O65="","",S65-T65)</f>
        <v/>
      </c>
      <c r="V65" s="148" t="str">
        <f>IF(W65="","",RANK(W65,$W63:$W70,0))</f>
        <v/>
      </c>
      <c r="W65" s="182" t="str">
        <f t="shared" ref="W65" si="16">IF(U65="","",$R65*200+$U65*10+R65)</f>
        <v/>
      </c>
      <c r="Y65" s="135" t="e">
        <f>LARGE(V63:V70,3)</f>
        <v>#NUM!</v>
      </c>
      <c r="Z65" s="136" t="e">
        <f>INDEX(B63:B70,MATCH(Y63:Y70,V63:V70,0))</f>
        <v>#NUM!</v>
      </c>
    </row>
    <row r="66" spans="1:26" ht="18.75" customHeight="1">
      <c r="B66" s="173"/>
      <c r="C66" s="84" t="str">
        <f>IF(H64="","",H64)</f>
        <v/>
      </c>
      <c r="D66" s="85" t="s">
        <v>55</v>
      </c>
      <c r="E66" s="86" t="str">
        <f>IF(F64="","",F64)</f>
        <v/>
      </c>
      <c r="F66" s="142"/>
      <c r="G66" s="143"/>
      <c r="H66" s="154"/>
      <c r="I66" s="84" t="str">
        <f>IF('1st.ラウンド'!R19="","",'1st.ラウンド'!R19)</f>
        <v/>
      </c>
      <c r="J66" s="86" t="s">
        <v>55</v>
      </c>
      <c r="K66" s="87" t="str">
        <f>IF('1st.ラウンド'!T19="","",'1st.ラウンド'!T19)</f>
        <v/>
      </c>
      <c r="L66" s="86" t="str">
        <f>IF('1st.ラウンド'!L16="","",'1st.ラウンド'!L16)</f>
        <v/>
      </c>
      <c r="M66" s="86" t="s">
        <v>55</v>
      </c>
      <c r="N66" s="86" t="str">
        <f>IF('1st.ラウンド'!N16="","",'1st.ラウンド'!N16)</f>
        <v/>
      </c>
      <c r="O66" s="161"/>
      <c r="P66" s="146"/>
      <c r="Q66" s="146"/>
      <c r="R66" s="146"/>
      <c r="S66" s="146"/>
      <c r="T66" s="146"/>
      <c r="U66" s="146"/>
      <c r="V66" s="148"/>
      <c r="W66" s="182"/>
      <c r="Y66" s="135"/>
      <c r="Z66" s="136"/>
    </row>
    <row r="67" spans="1:26" ht="18.75" customHeight="1">
      <c r="B67" s="172" t="s">
        <v>170</v>
      </c>
      <c r="C67" s="88"/>
      <c r="D67" s="89" t="str">
        <f>IF(C68="","",IF(C68=E68,"△",IF(C68&gt;=E68,"○","●")))</f>
        <v/>
      </c>
      <c r="E67" s="90"/>
      <c r="F67" s="91"/>
      <c r="G67" s="89" t="str">
        <f>IF(F68="","",IF(F68=H68,"△",IF(F68&gt;=H68,"○","●")))</f>
        <v/>
      </c>
      <c r="H67" s="92"/>
      <c r="I67" s="155"/>
      <c r="J67" s="156"/>
      <c r="K67" s="157"/>
      <c r="L67" s="93"/>
      <c r="M67" s="89" t="str">
        <f>IF(L68="","",IF(L68=N68,"△",IF(L68&gt;=N68,"○","●")))</f>
        <v/>
      </c>
      <c r="N67" s="94"/>
      <c r="O67" s="161" t="str">
        <f>IF(AND($D67="",$G67="",$M67=""),"",COUNTIF($C67:$N67,"○"))</f>
        <v/>
      </c>
      <c r="P67" s="146" t="str">
        <f>IF(AND($D67="",$G67="",$M67=""),"",COUNTIF($C67:$N67,"△"))</f>
        <v/>
      </c>
      <c r="Q67" s="146" t="str">
        <f>IF(AND($D67="",$G67="",$M67=""),"",COUNTIF($C67:$N67,"●"))</f>
        <v/>
      </c>
      <c r="R67" s="146" t="str">
        <f>IF(O67="","",(O67*3)+(P67*1))</f>
        <v/>
      </c>
      <c r="S67" s="146" t="str">
        <f>IF(O67="","",SUM(C68,F68,L68))</f>
        <v/>
      </c>
      <c r="T67" s="146" t="str">
        <f>IF(O67="","",SUM(E68,H68,N68))</f>
        <v/>
      </c>
      <c r="U67" s="146" t="str">
        <f>IF(O67="","",S67-T67)</f>
        <v/>
      </c>
      <c r="V67" s="148" t="str">
        <f>IF(W67="","",RANK(W67,$W63:$W70,0))</f>
        <v/>
      </c>
      <c r="W67" s="182" t="str">
        <f t="shared" ref="W67" si="17">IF(U67="","",$R67*200+$U67*10+R67)</f>
        <v/>
      </c>
      <c r="Y67" s="135" t="e">
        <f>LARGE(V63:V70,2)</f>
        <v>#NUM!</v>
      </c>
      <c r="Z67" s="136" t="e">
        <f>INDEX(B63:B70,MATCH(Y63:Y70,V63:V70,0))</f>
        <v>#NUM!</v>
      </c>
    </row>
    <row r="68" spans="1:26" ht="18.75" customHeight="1">
      <c r="B68" s="173"/>
      <c r="C68" s="74" t="str">
        <f>IF(K64="","",K64)</f>
        <v/>
      </c>
      <c r="D68" s="95" t="s">
        <v>55</v>
      </c>
      <c r="E68" s="75" t="str">
        <f>IF(I64="","",I64)</f>
        <v/>
      </c>
      <c r="F68" s="74" t="str">
        <f>IF(K66="","",K66)</f>
        <v/>
      </c>
      <c r="G68" s="95" t="s">
        <v>55</v>
      </c>
      <c r="H68" s="75" t="str">
        <f>IF(I66="","",I66)</f>
        <v/>
      </c>
      <c r="I68" s="158"/>
      <c r="J68" s="159"/>
      <c r="K68" s="160"/>
      <c r="L68" s="75" t="str">
        <f>IF('1st.ラウンド'!L14="","",'1st.ラウンド'!L14)</f>
        <v/>
      </c>
      <c r="M68" s="75" t="s">
        <v>55</v>
      </c>
      <c r="N68" s="75" t="str">
        <f>IF('1st.ラウンド'!N14="","",'1st.ラウンド'!N14)</f>
        <v/>
      </c>
      <c r="O68" s="161"/>
      <c r="P68" s="146"/>
      <c r="Q68" s="146"/>
      <c r="R68" s="146"/>
      <c r="S68" s="146"/>
      <c r="T68" s="146"/>
      <c r="U68" s="146"/>
      <c r="V68" s="148"/>
      <c r="W68" s="182"/>
      <c r="Y68" s="135"/>
      <c r="Z68" s="136"/>
    </row>
    <row r="69" spans="1:26" ht="18.75" customHeight="1">
      <c r="B69" s="172" t="s">
        <v>176</v>
      </c>
      <c r="C69" s="77"/>
      <c r="D69" s="78" t="str">
        <f>IF(C70="","",IF(C70=E70,"△",IF(C70&gt;=E70,"○","●")))</f>
        <v/>
      </c>
      <c r="E69" s="79"/>
      <c r="F69" s="96"/>
      <c r="G69" s="78" t="str">
        <f>IF(F70="","",IF(F70=H70,"△",IF(F70&gt;=H70,"○","●")))</f>
        <v/>
      </c>
      <c r="H69" s="97"/>
      <c r="I69" s="78"/>
      <c r="J69" s="78" t="str">
        <f>IF(I70="","",IF(I70=K70,"△",IF(I70&gt;=K70,"○","●")))</f>
        <v/>
      </c>
      <c r="K69" s="79"/>
      <c r="L69" s="142"/>
      <c r="M69" s="143"/>
      <c r="N69" s="143"/>
      <c r="O69" s="161" t="str">
        <f>IF(AND($D69="",$G69="",$J69=""),"",COUNTIF($C69:$N69,"○"))</f>
        <v/>
      </c>
      <c r="P69" s="146" t="str">
        <f>IF(AND($D69="",$G69="",$J69=""),"",COUNTIF($C69:$N69,"△"))</f>
        <v/>
      </c>
      <c r="Q69" s="146" t="str">
        <f>IF(AND($D69="",$G69="",$J69=""),"",COUNTIF($C69:$N69,"●"))</f>
        <v/>
      </c>
      <c r="R69" s="146" t="str">
        <f>IF(O69="","",(O69*3)+(P69*1))</f>
        <v/>
      </c>
      <c r="S69" s="146" t="str">
        <f>IF(O69="","",SUM(C70,F70,I70))</f>
        <v/>
      </c>
      <c r="T69" s="146" t="str">
        <f>IF(O69="","",SUM(E70,H70,K70))</f>
        <v/>
      </c>
      <c r="U69" s="146" t="str">
        <f>IF(O69="","",S69-T69)</f>
        <v/>
      </c>
      <c r="V69" s="148" t="str">
        <f>IF(W69="","",RANK(W69,$W63:$W70,0))</f>
        <v/>
      </c>
      <c r="W69" s="182" t="str">
        <f t="shared" ref="W69" si="18">IF(U69="","",$R69*200+$U69*10+R69)</f>
        <v/>
      </c>
      <c r="Y69" s="135" t="e">
        <f>LARGE(V63:V70,1)</f>
        <v>#NUM!</v>
      </c>
      <c r="Z69" s="136" t="e">
        <f>INDEX(B63:B70,MATCH(Y63:Y70,V63:V70,0))</f>
        <v>#NUM!</v>
      </c>
    </row>
    <row r="70" spans="1:26" ht="18.75" customHeight="1" thickBot="1">
      <c r="B70" s="174"/>
      <c r="C70" s="98" t="str">
        <f>IF(N64="","",N64)</f>
        <v/>
      </c>
      <c r="D70" s="99" t="s">
        <v>55</v>
      </c>
      <c r="E70" s="100" t="str">
        <f>IF(L64="","",L64)</f>
        <v/>
      </c>
      <c r="F70" s="98" t="str">
        <f>IF(N66="","",N66)</f>
        <v/>
      </c>
      <c r="G70" s="99" t="s">
        <v>55</v>
      </c>
      <c r="H70" s="100" t="str">
        <f>IF(L66="","",L66)</f>
        <v/>
      </c>
      <c r="I70" s="98" t="str">
        <f>IF(N68="","",N68)</f>
        <v/>
      </c>
      <c r="J70" s="99" t="s">
        <v>55</v>
      </c>
      <c r="K70" s="100" t="str">
        <f>IF(L68="","",L68)</f>
        <v/>
      </c>
      <c r="L70" s="144"/>
      <c r="M70" s="145"/>
      <c r="N70" s="145"/>
      <c r="O70" s="162"/>
      <c r="P70" s="147"/>
      <c r="Q70" s="147"/>
      <c r="R70" s="147"/>
      <c r="S70" s="147"/>
      <c r="T70" s="147"/>
      <c r="U70" s="147"/>
      <c r="V70" s="149"/>
      <c r="W70" s="182"/>
      <c r="Y70" s="137"/>
      <c r="Z70" s="138"/>
    </row>
    <row r="71" spans="1:26" ht="18.75" customHeight="1"/>
    <row r="72" spans="1:26" ht="18.75" customHeight="1" thickBot="1">
      <c r="A72" s="108" t="s">
        <v>14</v>
      </c>
    </row>
    <row r="73" spans="1:26" ht="18.75" customHeight="1">
      <c r="A73" s="66"/>
      <c r="B73" s="175"/>
      <c r="C73" s="175" t="str">
        <f>B75</f>
        <v>ESFORCO</v>
      </c>
      <c r="D73" s="176"/>
      <c r="E73" s="177"/>
      <c r="F73" s="176" t="str">
        <f>B77</f>
        <v>FC　DENOVA</v>
      </c>
      <c r="G73" s="176"/>
      <c r="H73" s="176"/>
      <c r="I73" s="175" t="str">
        <f>B79</f>
        <v>サンクくりやまFC</v>
      </c>
      <c r="J73" s="176"/>
      <c r="K73" s="177"/>
      <c r="L73" s="176" t="str">
        <f>B81</f>
        <v>L-WAVE</v>
      </c>
      <c r="M73" s="176"/>
      <c r="N73" s="180"/>
      <c r="O73" s="170" t="s">
        <v>56</v>
      </c>
      <c r="P73" s="163" t="s">
        <v>57</v>
      </c>
      <c r="Q73" s="163" t="s">
        <v>58</v>
      </c>
      <c r="R73" s="163" t="s">
        <v>59</v>
      </c>
      <c r="S73" s="163" t="s">
        <v>60</v>
      </c>
      <c r="T73" s="163" t="s">
        <v>61</v>
      </c>
      <c r="U73" s="163" t="s">
        <v>62</v>
      </c>
      <c r="V73" s="165" t="s">
        <v>63</v>
      </c>
      <c r="Y73" s="139" t="s">
        <v>145</v>
      </c>
      <c r="Z73" s="140" t="s">
        <v>146</v>
      </c>
    </row>
    <row r="74" spans="1:26" ht="18.75" customHeight="1" thickBot="1">
      <c r="B74" s="173"/>
      <c r="C74" s="173"/>
      <c r="D74" s="178"/>
      <c r="E74" s="179"/>
      <c r="F74" s="178"/>
      <c r="G74" s="178"/>
      <c r="H74" s="178"/>
      <c r="I74" s="173"/>
      <c r="J74" s="178"/>
      <c r="K74" s="179"/>
      <c r="L74" s="178"/>
      <c r="M74" s="178"/>
      <c r="N74" s="181"/>
      <c r="O74" s="171"/>
      <c r="P74" s="164"/>
      <c r="Q74" s="164"/>
      <c r="R74" s="164"/>
      <c r="S74" s="164"/>
      <c r="T74" s="164"/>
      <c r="U74" s="164"/>
      <c r="V74" s="166"/>
      <c r="Y74" s="135"/>
      <c r="Z74" s="136"/>
    </row>
    <row r="75" spans="1:26" ht="18.75" customHeight="1">
      <c r="B75" s="172" t="s">
        <v>152</v>
      </c>
      <c r="C75" s="150"/>
      <c r="D75" s="151"/>
      <c r="E75" s="151"/>
      <c r="F75" s="68"/>
      <c r="G75" s="69" t="str">
        <f>IF(F76="","",IF(F76=H76,"△",IF(F76&gt;=H76,"○","●")))</f>
        <v/>
      </c>
      <c r="H75" s="70"/>
      <c r="I75" s="68"/>
      <c r="J75" s="69" t="str">
        <f>IF(I76="","",IF(I76=K76,"△",IF(I76&gt;=K76,"○","●")))</f>
        <v/>
      </c>
      <c r="K75" s="71"/>
      <c r="L75" s="72"/>
      <c r="M75" s="69" t="str">
        <f>IF(L76="","",IF(L76=N76,"△",IF(L76&gt;=N76,"○","●")))</f>
        <v/>
      </c>
      <c r="N75" s="73"/>
      <c r="O75" s="167" t="str">
        <f>IF(AND($G75="",$J75="",$M75=""),"",COUNTIF($C75:$N75,"○"))</f>
        <v/>
      </c>
      <c r="P75" s="168" t="str">
        <f>IF(AND($G75="",$J75="",$M75=""),"",COUNTIF($C75:$N75,"△"))</f>
        <v/>
      </c>
      <c r="Q75" s="168" t="str">
        <f>IF(AND($G75="",$J75="",$M75=""),"",COUNTIF($C75:$N75,"●"))</f>
        <v/>
      </c>
      <c r="R75" s="168" t="str">
        <f>IF(O75="","",(O75*3)+(P75*1))</f>
        <v/>
      </c>
      <c r="S75" s="168" t="str">
        <f>IF(O75="","",SUM(F76,I76,L76))</f>
        <v/>
      </c>
      <c r="T75" s="168" t="str">
        <f>IF(O75="","",SUM(H76,K76,N76))</f>
        <v/>
      </c>
      <c r="U75" s="168" t="str">
        <f>IF(O75="","",S75-T75)</f>
        <v/>
      </c>
      <c r="V75" s="169" t="str">
        <f>IF(W75="","",RANK(W75,$W75:$W82,0))</f>
        <v/>
      </c>
      <c r="W75" s="182" t="str">
        <f>IF(U75="","",$R75*200+$U75*10+R75)</f>
        <v/>
      </c>
      <c r="Y75" s="135" t="e">
        <f>LARGE(V75:V82,4)</f>
        <v>#NUM!</v>
      </c>
      <c r="Z75" s="136" t="e">
        <f>INDEX(B75:B82,MATCH(Y75:Y82,V75:V82,0))</f>
        <v>#NUM!</v>
      </c>
    </row>
    <row r="76" spans="1:26" ht="18.75" customHeight="1">
      <c r="B76" s="173"/>
      <c r="C76" s="152"/>
      <c r="D76" s="153"/>
      <c r="E76" s="153"/>
      <c r="F76" s="74" t="str">
        <f>IF('1st.ラウンド'!R12="","",'1st.ラウンド'!R12)</f>
        <v/>
      </c>
      <c r="G76" s="75" t="s">
        <v>55</v>
      </c>
      <c r="H76" s="75" t="str">
        <f>IF('1st.ラウンド'!T12="","",'1st.ラウンド'!T12)</f>
        <v/>
      </c>
      <c r="I76" s="74" t="str">
        <f>IF('1st.ラウンド'!F15="","",'1st.ラウンド'!F15)</f>
        <v/>
      </c>
      <c r="J76" s="75" t="s">
        <v>55</v>
      </c>
      <c r="K76" s="76" t="str">
        <f>IF('1st.ラウンド'!H15="","",'1st.ラウンド'!H15)</f>
        <v/>
      </c>
      <c r="L76" s="75" t="str">
        <f>IF('1st.ラウンド'!F18="","",'1st.ラウンド'!F18)</f>
        <v/>
      </c>
      <c r="M76" s="75" t="s">
        <v>55</v>
      </c>
      <c r="N76" s="75" t="str">
        <f>IF('1st.ラウンド'!H18="","",'1st.ラウンド'!H18)</f>
        <v/>
      </c>
      <c r="O76" s="161"/>
      <c r="P76" s="146"/>
      <c r="Q76" s="146"/>
      <c r="R76" s="146"/>
      <c r="S76" s="146"/>
      <c r="T76" s="146"/>
      <c r="U76" s="146"/>
      <c r="V76" s="148"/>
      <c r="W76" s="182"/>
      <c r="Y76" s="135"/>
      <c r="Z76" s="136"/>
    </row>
    <row r="77" spans="1:26" ht="18.75" customHeight="1">
      <c r="B77" s="172" t="s">
        <v>157</v>
      </c>
      <c r="C77" s="77"/>
      <c r="D77" s="78" t="str">
        <f>IF(C78="","",IF(C78=E78,"△",IF(C78&gt;=E78,"○","●")))</f>
        <v/>
      </c>
      <c r="E77" s="79"/>
      <c r="F77" s="142"/>
      <c r="G77" s="143"/>
      <c r="H77" s="154"/>
      <c r="I77" s="80"/>
      <c r="J77" s="78" t="str">
        <f>IF(I78="","",IF(I78=K78,"△",IF(I78&gt;=K78,"○","●")))</f>
        <v/>
      </c>
      <c r="K77" s="81"/>
      <c r="L77" s="82"/>
      <c r="M77" s="78" t="str">
        <f>IF(L78="","",IF(L78=N78,"△",IF(L78&gt;=N78,"○","●")))</f>
        <v/>
      </c>
      <c r="N77" s="81"/>
      <c r="O77" s="161" t="str">
        <f>IF(AND($D77="",$J77="",$M77=""),"",COUNTIF($C77:$N77,"○"))</f>
        <v/>
      </c>
      <c r="P77" s="146" t="str">
        <f>IF(AND($D77="",$J77="",$M77=""),"",COUNTIF($C77:$N77,"△"))</f>
        <v/>
      </c>
      <c r="Q77" s="146" t="str">
        <f>IF(AND($D77="",$J77="",$M77=""),"",COUNTIF($C77:$N77,"●"))</f>
        <v/>
      </c>
      <c r="R77" s="146" t="str">
        <f>IF(O77="","",(O77*3)+(P77*1))</f>
        <v/>
      </c>
      <c r="S77" s="146" t="str">
        <f>IF(O77="","",SUM(C78,I78,L78))</f>
        <v/>
      </c>
      <c r="T77" s="146" t="str">
        <f>IF(O77="","",SUM(E78,K78,N78))</f>
        <v/>
      </c>
      <c r="U77" s="146" t="str">
        <f>IF(O77="","",S77-T77)</f>
        <v/>
      </c>
      <c r="V77" s="148" t="str">
        <f>IF(W77="","",RANK(W77,$W75:$W82,0))</f>
        <v/>
      </c>
      <c r="W77" s="182" t="str">
        <f t="shared" ref="W77" si="19">IF(U77="","",$R77*200+$U77*10+R77)</f>
        <v/>
      </c>
      <c r="Y77" s="135" t="e">
        <f>LARGE(V75:V82,3)</f>
        <v>#NUM!</v>
      </c>
      <c r="Z77" s="136" t="e">
        <f>INDEX(B75:B82,MATCH(Y75:Y82,V75:V82,0))</f>
        <v>#NUM!</v>
      </c>
    </row>
    <row r="78" spans="1:26" ht="18.75" customHeight="1">
      <c r="B78" s="173"/>
      <c r="C78" s="84" t="str">
        <f>IF(H76="","",H76)</f>
        <v/>
      </c>
      <c r="D78" s="85" t="s">
        <v>55</v>
      </c>
      <c r="E78" s="86" t="str">
        <f>IF(F76="","",F76)</f>
        <v/>
      </c>
      <c r="F78" s="142"/>
      <c r="G78" s="143"/>
      <c r="H78" s="154"/>
      <c r="I78" s="84" t="str">
        <f>IF('1st.ラウンド'!L18="","",'1st.ラウンド'!L18)</f>
        <v/>
      </c>
      <c r="J78" s="86" t="s">
        <v>55</v>
      </c>
      <c r="K78" s="87" t="str">
        <f>IF('1st.ラウンド'!N18="","",'1st.ラウンド'!N18)</f>
        <v/>
      </c>
      <c r="L78" s="86" t="str">
        <f>IF('1st.ラウンド'!L15="","",'1st.ラウンド'!L15)</f>
        <v/>
      </c>
      <c r="M78" s="86" t="s">
        <v>55</v>
      </c>
      <c r="N78" s="86" t="str">
        <f>IF('1st.ラウンド'!N15="","",'1st.ラウンド'!N15)</f>
        <v/>
      </c>
      <c r="O78" s="161"/>
      <c r="P78" s="146"/>
      <c r="Q78" s="146"/>
      <c r="R78" s="146"/>
      <c r="S78" s="146"/>
      <c r="T78" s="146"/>
      <c r="U78" s="146"/>
      <c r="V78" s="148"/>
      <c r="W78" s="182"/>
      <c r="Y78" s="135"/>
      <c r="Z78" s="136"/>
    </row>
    <row r="79" spans="1:26" ht="18.75" customHeight="1">
      <c r="B79" s="172" t="s">
        <v>159</v>
      </c>
      <c r="C79" s="88"/>
      <c r="D79" s="89" t="str">
        <f>IF(C80="","",IF(C80=E80,"△",IF(C80&gt;=E80,"○","●")))</f>
        <v/>
      </c>
      <c r="E79" s="90"/>
      <c r="F79" s="91"/>
      <c r="G79" s="89" t="str">
        <f>IF(F80="","",IF(F80=H80,"△",IF(F80&gt;=H80,"○","●")))</f>
        <v/>
      </c>
      <c r="H79" s="92"/>
      <c r="I79" s="155"/>
      <c r="J79" s="156"/>
      <c r="K79" s="157"/>
      <c r="L79" s="93"/>
      <c r="M79" s="89" t="str">
        <f>IF(L80="","",IF(L80=N80,"△",IF(L80&gt;=N80,"○","●")))</f>
        <v/>
      </c>
      <c r="N79" s="94"/>
      <c r="O79" s="161" t="str">
        <f>IF(AND($D79="",$G79="",$M79=""),"",COUNTIF($C79:$N79,"○"))</f>
        <v/>
      </c>
      <c r="P79" s="146" t="str">
        <f>IF(AND($D79="",$G79="",$M79=""),"",COUNTIF($C79:$N79,"△"))</f>
        <v/>
      </c>
      <c r="Q79" s="146" t="str">
        <f>IF(AND($D79="",$G79="",$M79=""),"",COUNTIF($C79:$N79,"●"))</f>
        <v/>
      </c>
      <c r="R79" s="146" t="str">
        <f>IF(O79="","",(O79*3)+(P79*1))</f>
        <v/>
      </c>
      <c r="S79" s="146" t="str">
        <f>IF(O79="","",SUM(C80,F80,L80))</f>
        <v/>
      </c>
      <c r="T79" s="146" t="str">
        <f>IF(O79="","",SUM(E80,H80,N80))</f>
        <v/>
      </c>
      <c r="U79" s="146" t="str">
        <f>IF(O79="","",S79-T79)</f>
        <v/>
      </c>
      <c r="V79" s="148" t="str">
        <f>IF(W79="","",RANK(W79,$W75:$W82,0))</f>
        <v/>
      </c>
      <c r="W79" s="182" t="str">
        <f t="shared" ref="W79" si="20">IF(U79="","",$R79*200+$U79*10+R79)</f>
        <v/>
      </c>
      <c r="Y79" s="135" t="e">
        <f>LARGE(V75:V82,2)</f>
        <v>#NUM!</v>
      </c>
      <c r="Z79" s="136" t="e">
        <f>INDEX(B75:B82,MATCH(Y75:Y82,V75:V82,0))</f>
        <v>#NUM!</v>
      </c>
    </row>
    <row r="80" spans="1:26" ht="18.75" customHeight="1">
      <c r="B80" s="173"/>
      <c r="C80" s="74" t="str">
        <f>IF(K76="","",K76)</f>
        <v/>
      </c>
      <c r="D80" s="95" t="s">
        <v>55</v>
      </c>
      <c r="E80" s="75" t="str">
        <f>IF(I76="","",I76)</f>
        <v/>
      </c>
      <c r="F80" s="74" t="str">
        <f>IF(K78="","",K78)</f>
        <v/>
      </c>
      <c r="G80" s="95" t="s">
        <v>55</v>
      </c>
      <c r="H80" s="75" t="str">
        <f>IF(I78="","",I78)</f>
        <v/>
      </c>
      <c r="I80" s="158"/>
      <c r="J80" s="159"/>
      <c r="K80" s="160"/>
      <c r="L80" s="75" t="str">
        <f>IF('1st.ラウンド'!R13="","",'1st.ラウンド'!R13)</f>
        <v/>
      </c>
      <c r="M80" s="75" t="s">
        <v>55</v>
      </c>
      <c r="N80" s="75" t="str">
        <f>IF('1st.ラウンド'!T13="","",'1st.ラウンド'!T13)</f>
        <v/>
      </c>
      <c r="O80" s="161"/>
      <c r="P80" s="146"/>
      <c r="Q80" s="146"/>
      <c r="R80" s="146"/>
      <c r="S80" s="146"/>
      <c r="T80" s="146"/>
      <c r="U80" s="146"/>
      <c r="V80" s="148"/>
      <c r="W80" s="182"/>
      <c r="Y80" s="135"/>
      <c r="Z80" s="136"/>
    </row>
    <row r="81" spans="1:26" ht="18.75" customHeight="1">
      <c r="B81" s="172" t="s">
        <v>177</v>
      </c>
      <c r="C81" s="77"/>
      <c r="D81" s="78" t="str">
        <f>IF(C82="","",IF(C82=E82,"△",IF(C82&gt;=E82,"○","●")))</f>
        <v/>
      </c>
      <c r="E81" s="79"/>
      <c r="F81" s="96"/>
      <c r="G81" s="78" t="str">
        <f>IF(F82="","",IF(F82=H82,"△",IF(F82&gt;=H82,"○","●")))</f>
        <v/>
      </c>
      <c r="H81" s="97"/>
      <c r="I81" s="78"/>
      <c r="J81" s="78" t="str">
        <f>IF(I82="","",IF(I82=K82,"△",IF(I82&gt;=K82,"○","●")))</f>
        <v/>
      </c>
      <c r="K81" s="79"/>
      <c r="L81" s="142"/>
      <c r="M81" s="143"/>
      <c r="N81" s="143"/>
      <c r="O81" s="161" t="str">
        <f>IF(AND($D81="",$G81="",$J81=""),"",COUNTIF($C81:$N81,"○"))</f>
        <v/>
      </c>
      <c r="P81" s="146" t="str">
        <f>IF(AND($D81="",$G81="",$J81=""),"",COUNTIF($C81:$N81,"△"))</f>
        <v/>
      </c>
      <c r="Q81" s="146" t="str">
        <f>IF(AND($D81="",$G81="",$J81=""),"",COUNTIF($C81:$N81,"●"))</f>
        <v/>
      </c>
      <c r="R81" s="146" t="str">
        <f>IF(O81="","",(O81*3)+(P81*1))</f>
        <v/>
      </c>
      <c r="S81" s="146" t="str">
        <f>IF(O81="","",SUM(C82,F82,I82))</f>
        <v/>
      </c>
      <c r="T81" s="146" t="str">
        <f>IF(O81="","",SUM(E82,H82,K82))</f>
        <v/>
      </c>
      <c r="U81" s="146" t="str">
        <f>IF(O81="","",S81-T81)</f>
        <v/>
      </c>
      <c r="V81" s="148" t="str">
        <f>IF(W81="","",RANK(W81,$W75:$W82,0))</f>
        <v/>
      </c>
      <c r="W81" s="182" t="str">
        <f t="shared" ref="W81" si="21">IF(U81="","",$R81*200+$U81*10+R81)</f>
        <v/>
      </c>
      <c r="Y81" s="135" t="e">
        <f>LARGE(V75:V82,1)</f>
        <v>#NUM!</v>
      </c>
      <c r="Z81" s="136" t="e">
        <f>INDEX(B75:B82,MATCH(Y75:Y82,V75:V82,0))</f>
        <v>#NUM!</v>
      </c>
    </row>
    <row r="82" spans="1:26" ht="18.75" customHeight="1" thickBot="1">
      <c r="B82" s="174"/>
      <c r="C82" s="98" t="str">
        <f>IF(N76="","",N76)</f>
        <v/>
      </c>
      <c r="D82" s="99" t="s">
        <v>55</v>
      </c>
      <c r="E82" s="100" t="str">
        <f>IF(L76="","",L76)</f>
        <v/>
      </c>
      <c r="F82" s="98" t="str">
        <f>IF(N78="","",N78)</f>
        <v/>
      </c>
      <c r="G82" s="99" t="s">
        <v>55</v>
      </c>
      <c r="H82" s="100" t="str">
        <f>IF(L78="","",L78)</f>
        <v/>
      </c>
      <c r="I82" s="98" t="str">
        <f>IF(N80="","",N80)</f>
        <v/>
      </c>
      <c r="J82" s="99" t="s">
        <v>55</v>
      </c>
      <c r="K82" s="100" t="str">
        <f>IF(L80="","",L80)</f>
        <v/>
      </c>
      <c r="L82" s="144"/>
      <c r="M82" s="145"/>
      <c r="N82" s="145"/>
      <c r="O82" s="162"/>
      <c r="P82" s="147"/>
      <c r="Q82" s="147"/>
      <c r="R82" s="147"/>
      <c r="S82" s="147"/>
      <c r="T82" s="147"/>
      <c r="U82" s="147"/>
      <c r="V82" s="149"/>
      <c r="W82" s="182"/>
      <c r="Y82" s="137"/>
      <c r="Z82" s="138"/>
    </row>
    <row r="83" spans="1:26" ht="18.75" customHeight="1"/>
    <row r="84" spans="1:26" ht="18.75" customHeight="1" thickBot="1">
      <c r="A84" s="109" t="s">
        <v>15</v>
      </c>
    </row>
    <row r="85" spans="1:26" ht="18.75" customHeight="1">
      <c r="A85" s="66"/>
      <c r="B85" s="175"/>
      <c r="C85" s="175" t="str">
        <f>B87</f>
        <v>ベアフット北海道</v>
      </c>
      <c r="D85" s="176"/>
      <c r="E85" s="177"/>
      <c r="F85" s="176" t="str">
        <f>B89</f>
        <v>ジェネラーレ室蘭</v>
      </c>
      <c r="G85" s="176"/>
      <c r="H85" s="176"/>
      <c r="I85" s="175" t="str">
        <f>B91</f>
        <v>CASCAVEL</v>
      </c>
      <c r="J85" s="176"/>
      <c r="K85" s="177"/>
      <c r="L85" s="176" t="str">
        <f>B93</f>
        <v>Safilva</v>
      </c>
      <c r="M85" s="176"/>
      <c r="N85" s="180"/>
      <c r="O85" s="170" t="s">
        <v>56</v>
      </c>
      <c r="P85" s="163" t="s">
        <v>57</v>
      </c>
      <c r="Q85" s="163" t="s">
        <v>58</v>
      </c>
      <c r="R85" s="163" t="s">
        <v>59</v>
      </c>
      <c r="S85" s="163" t="s">
        <v>60</v>
      </c>
      <c r="T85" s="163" t="s">
        <v>61</v>
      </c>
      <c r="U85" s="163" t="s">
        <v>62</v>
      </c>
      <c r="V85" s="165" t="s">
        <v>63</v>
      </c>
      <c r="Y85" s="139" t="s">
        <v>145</v>
      </c>
      <c r="Z85" s="140" t="s">
        <v>146</v>
      </c>
    </row>
    <row r="86" spans="1:26" ht="18.75" customHeight="1" thickBot="1">
      <c r="B86" s="173"/>
      <c r="C86" s="173"/>
      <c r="D86" s="178"/>
      <c r="E86" s="179"/>
      <c r="F86" s="178"/>
      <c r="G86" s="178"/>
      <c r="H86" s="178"/>
      <c r="I86" s="173"/>
      <c r="J86" s="178"/>
      <c r="K86" s="179"/>
      <c r="L86" s="178"/>
      <c r="M86" s="178"/>
      <c r="N86" s="181"/>
      <c r="O86" s="171"/>
      <c r="P86" s="164"/>
      <c r="Q86" s="164"/>
      <c r="R86" s="164"/>
      <c r="S86" s="164"/>
      <c r="T86" s="164"/>
      <c r="U86" s="164"/>
      <c r="V86" s="166"/>
      <c r="Y86" s="135"/>
      <c r="Z86" s="136"/>
    </row>
    <row r="87" spans="1:26" ht="18.75" customHeight="1">
      <c r="B87" s="172" t="s">
        <v>147</v>
      </c>
      <c r="C87" s="150"/>
      <c r="D87" s="151"/>
      <c r="E87" s="151"/>
      <c r="F87" s="68"/>
      <c r="G87" s="69" t="str">
        <f>IF(F88="","",IF(F88=H88,"△",IF(F88&gt;=H88,"○","●")))</f>
        <v/>
      </c>
      <c r="H87" s="70"/>
      <c r="I87" s="68"/>
      <c r="J87" s="69" t="str">
        <f>IF(I88="","",IF(I88=K88,"△",IF(I88&gt;=K88,"○","●")))</f>
        <v/>
      </c>
      <c r="K87" s="71"/>
      <c r="L87" s="72"/>
      <c r="M87" s="69" t="str">
        <f>IF(L88="","",IF(L88=N88,"△",IF(L88&gt;=N88,"○","●")))</f>
        <v/>
      </c>
      <c r="N87" s="73"/>
      <c r="O87" s="167" t="str">
        <f>IF(AND($G87="",$J87="",$M87=""),"",COUNTIF($C87:$N87,"○"))</f>
        <v/>
      </c>
      <c r="P87" s="168" t="str">
        <f>IF(AND($G87="",$J87="",$M87=""),"",COUNTIF($C87:$N87,"△"))</f>
        <v/>
      </c>
      <c r="Q87" s="168" t="str">
        <f>IF(AND($G87="",$J87="",$M87=""),"",COUNTIF($C87:$N87,"●"))</f>
        <v/>
      </c>
      <c r="R87" s="168" t="str">
        <f>IF(O87="","",(O87*3)+(P87*1))</f>
        <v/>
      </c>
      <c r="S87" s="168" t="str">
        <f>IF(O87="","",SUM(F88,I88,L88))</f>
        <v/>
      </c>
      <c r="T87" s="168" t="str">
        <f>IF(O87="","",SUM(H88,K88,N88))</f>
        <v/>
      </c>
      <c r="U87" s="168" t="str">
        <f>IF(O87="","",S87-T87)</f>
        <v/>
      </c>
      <c r="V87" s="169" t="str">
        <f>IF(W87="","",RANK(W87,$W87:$W94,0))</f>
        <v/>
      </c>
      <c r="W87" s="182" t="str">
        <f>IF(U87="","",$R87*200+$U87*10+R87)</f>
        <v/>
      </c>
      <c r="Y87" s="135" t="e">
        <f>LARGE(V87:V94,4)</f>
        <v>#NUM!</v>
      </c>
      <c r="Z87" s="136" t="e">
        <f>INDEX(B87:B94,MATCH(Y87:Y94,V87:V94,0))</f>
        <v>#NUM!</v>
      </c>
    </row>
    <row r="88" spans="1:26" ht="18.75" customHeight="1">
      <c r="B88" s="173"/>
      <c r="C88" s="152"/>
      <c r="D88" s="153"/>
      <c r="E88" s="153"/>
      <c r="F88" s="74" t="str">
        <f>IF('1st.ラウンド'!R14="","",'1st.ラウンド'!R14)</f>
        <v/>
      </c>
      <c r="G88" s="75" t="s">
        <v>55</v>
      </c>
      <c r="H88" s="75" t="str">
        <f>IF('1st.ラウンド'!T14="","",'1st.ラウンド'!T14)</f>
        <v/>
      </c>
      <c r="I88" s="74" t="str">
        <f>IF('1st.ラウンド'!F17="","",'1st.ラウンド'!F17)</f>
        <v/>
      </c>
      <c r="J88" s="75" t="s">
        <v>55</v>
      </c>
      <c r="K88" s="76" t="str">
        <f>IF('1st.ラウンド'!H17="","",'1st.ラウンド'!H17)</f>
        <v/>
      </c>
      <c r="L88" s="75" t="str">
        <f>IF('1st.ラウンド'!F19="","",'1st.ラウンド'!F19)</f>
        <v/>
      </c>
      <c r="M88" s="75" t="s">
        <v>55</v>
      </c>
      <c r="N88" s="75" t="str">
        <f>IF('1st.ラウンド'!H19="","",'1st.ラウンド'!H19)</f>
        <v/>
      </c>
      <c r="O88" s="161"/>
      <c r="P88" s="146"/>
      <c r="Q88" s="146"/>
      <c r="R88" s="146"/>
      <c r="S88" s="146"/>
      <c r="T88" s="146"/>
      <c r="U88" s="146"/>
      <c r="V88" s="148"/>
      <c r="W88" s="182"/>
      <c r="Y88" s="135"/>
      <c r="Z88" s="136"/>
    </row>
    <row r="89" spans="1:26" ht="18.75" customHeight="1">
      <c r="B89" s="172" t="s">
        <v>149</v>
      </c>
      <c r="C89" s="77"/>
      <c r="D89" s="78" t="str">
        <f>IF(C90="","",IF(C90=E90,"△",IF(C90&gt;=E90,"○","●")))</f>
        <v/>
      </c>
      <c r="E89" s="79"/>
      <c r="F89" s="142"/>
      <c r="G89" s="143"/>
      <c r="H89" s="154"/>
      <c r="I89" s="80"/>
      <c r="J89" s="78" t="str">
        <f>IF(I90="","",IF(I90=K90,"△",IF(I90&gt;=K90,"○","●")))</f>
        <v/>
      </c>
      <c r="K89" s="81"/>
      <c r="L89" s="82"/>
      <c r="M89" s="78" t="str">
        <f>IF(L90="","",IF(L90=N90,"△",IF(L90&gt;=N90,"○","●")))</f>
        <v/>
      </c>
      <c r="N89" s="81"/>
      <c r="O89" s="161" t="str">
        <f>IF(AND($D89="",$J89="",$M89=""),"",COUNTIF($C89:$N89,"○"))</f>
        <v/>
      </c>
      <c r="P89" s="146" t="str">
        <f>IF(AND($D89="",$J89="",$M89=""),"",COUNTIF($C89:$N89,"△"))</f>
        <v/>
      </c>
      <c r="Q89" s="146" t="str">
        <f>IF(AND($D89="",$J89="",$M89=""),"",COUNTIF($C89:$N89,"●"))</f>
        <v/>
      </c>
      <c r="R89" s="146" t="str">
        <f>IF(O89="","",(O89*3)+(P89*1))</f>
        <v/>
      </c>
      <c r="S89" s="146" t="str">
        <f>IF(O89="","",SUM(C90,I90,L90))</f>
        <v/>
      </c>
      <c r="T89" s="146" t="str">
        <f>IF(O89="","",SUM(E90,K90,N90))</f>
        <v/>
      </c>
      <c r="U89" s="146" t="str">
        <f>IF(O89="","",S89-T89)</f>
        <v/>
      </c>
      <c r="V89" s="148" t="str">
        <f>IF(W89="","",RANK(W89,$W87:$W94,0))</f>
        <v/>
      </c>
      <c r="W89" s="182" t="str">
        <f t="shared" ref="W89" si="22">IF(U89="","",$R89*200+$U89*10+R89)</f>
        <v/>
      </c>
      <c r="Y89" s="135" t="e">
        <f>LARGE(V87:V94,3)</f>
        <v>#NUM!</v>
      </c>
      <c r="Z89" s="136" t="e">
        <f>INDEX(B87:B94,MATCH(Y87:Y94,V87:V94,0))</f>
        <v>#NUM!</v>
      </c>
    </row>
    <row r="90" spans="1:26" ht="18.75" customHeight="1">
      <c r="B90" s="173"/>
      <c r="C90" s="84" t="str">
        <f>IF(H88="","",H88)</f>
        <v/>
      </c>
      <c r="D90" s="85" t="s">
        <v>55</v>
      </c>
      <c r="E90" s="86" t="str">
        <f>IF(F88="","",F88)</f>
        <v/>
      </c>
      <c r="F90" s="142"/>
      <c r="G90" s="143"/>
      <c r="H90" s="154"/>
      <c r="I90" s="84" t="str">
        <f>IF('1st.ラウンド'!L19="","",'1st.ラウンド'!L19)</f>
        <v/>
      </c>
      <c r="J90" s="86" t="s">
        <v>55</v>
      </c>
      <c r="K90" s="87" t="str">
        <f>IF('1st.ラウンド'!N19="","",'1st.ラウンド'!N19)</f>
        <v/>
      </c>
      <c r="L90" s="86" t="str">
        <f>IF('1st.ラウンド'!L17="","",'1st.ラウンド'!L17)</f>
        <v/>
      </c>
      <c r="M90" s="86" t="s">
        <v>55</v>
      </c>
      <c r="N90" s="86" t="str">
        <f>IF('1st.ラウンド'!N17="","",'1st.ラウンド'!N17)</f>
        <v/>
      </c>
      <c r="O90" s="161"/>
      <c r="P90" s="146"/>
      <c r="Q90" s="146"/>
      <c r="R90" s="146"/>
      <c r="S90" s="146"/>
      <c r="T90" s="146"/>
      <c r="U90" s="146"/>
      <c r="V90" s="148"/>
      <c r="W90" s="182"/>
      <c r="Y90" s="135"/>
      <c r="Z90" s="136"/>
    </row>
    <row r="91" spans="1:26" ht="18.75" customHeight="1">
      <c r="B91" s="172" t="s">
        <v>165</v>
      </c>
      <c r="C91" s="88"/>
      <c r="D91" s="89" t="str">
        <f>IF(C92="","",IF(C92=E92,"△",IF(C92&gt;=E92,"○","●")))</f>
        <v/>
      </c>
      <c r="E91" s="90"/>
      <c r="F91" s="91"/>
      <c r="G91" s="89" t="str">
        <f>IF(F92="","",IF(F92=H92,"△",IF(F92&gt;=H92,"○","●")))</f>
        <v/>
      </c>
      <c r="H91" s="92"/>
      <c r="I91" s="155"/>
      <c r="J91" s="156"/>
      <c r="K91" s="157"/>
      <c r="L91" s="93"/>
      <c r="M91" s="89" t="str">
        <f>IF(L92="","",IF(L92=N92,"△",IF(L92&gt;=N92,"○","●")))</f>
        <v/>
      </c>
      <c r="N91" s="94"/>
      <c r="O91" s="161" t="str">
        <f>IF(AND($D91="",$G91="",$M91=""),"",COUNTIF($C91:$N91,"○"))</f>
        <v/>
      </c>
      <c r="P91" s="146" t="str">
        <f>IF(AND($D91="",$G91="",$M91=""),"",COUNTIF($C91:$N91,"△"))</f>
        <v/>
      </c>
      <c r="Q91" s="146" t="str">
        <f>IF(AND($D91="",$G91="",$M91=""),"",COUNTIF($C91:$N91,"●"))</f>
        <v/>
      </c>
      <c r="R91" s="146" t="str">
        <f>IF(O91="","",(O91*3)+(P91*1))</f>
        <v/>
      </c>
      <c r="S91" s="146" t="str">
        <f>IF(O91="","",SUM(C92,F92,L92))</f>
        <v/>
      </c>
      <c r="T91" s="146" t="str">
        <f>IF(O91="","",SUM(E92,H92,N92))</f>
        <v/>
      </c>
      <c r="U91" s="146" t="str">
        <f>IF(O91="","",S91-T91)</f>
        <v/>
      </c>
      <c r="V91" s="148" t="str">
        <f>IF(W91="","",RANK(W91,$W87:$W94,0))</f>
        <v/>
      </c>
      <c r="W91" s="182" t="str">
        <f t="shared" ref="W91" si="23">IF(U91="","",$R91*200+$U91*10+R91)</f>
        <v/>
      </c>
      <c r="Y91" s="135" t="e">
        <f>LARGE(V87:V94,2)</f>
        <v>#NUM!</v>
      </c>
      <c r="Z91" s="136" t="e">
        <f>INDEX(B87:B94,MATCH(Y87:Y94,V87:V94,0))</f>
        <v>#NUM!</v>
      </c>
    </row>
    <row r="92" spans="1:26" ht="18.75" customHeight="1">
      <c r="B92" s="173"/>
      <c r="C92" s="74" t="str">
        <f>IF(K88="","",K88)</f>
        <v/>
      </c>
      <c r="D92" s="95" t="s">
        <v>55</v>
      </c>
      <c r="E92" s="75" t="str">
        <f>IF(I88="","",I88)</f>
        <v/>
      </c>
      <c r="F92" s="74" t="str">
        <f>IF(K90="","",K90)</f>
        <v/>
      </c>
      <c r="G92" s="95" t="s">
        <v>55</v>
      </c>
      <c r="H92" s="75" t="str">
        <f>IF(I90="","",I90)</f>
        <v/>
      </c>
      <c r="I92" s="158"/>
      <c r="J92" s="159"/>
      <c r="K92" s="160"/>
      <c r="L92" s="75" t="str">
        <f>IF('1st.ラウンド'!R15="","",'1st.ラウンド'!R15)</f>
        <v/>
      </c>
      <c r="M92" s="75" t="s">
        <v>55</v>
      </c>
      <c r="N92" s="75" t="str">
        <f>IF('1st.ラウンド'!T15="","",'1st.ラウンド'!T15)</f>
        <v/>
      </c>
      <c r="O92" s="161"/>
      <c r="P92" s="146"/>
      <c r="Q92" s="146"/>
      <c r="R92" s="146"/>
      <c r="S92" s="146"/>
      <c r="T92" s="146"/>
      <c r="U92" s="146"/>
      <c r="V92" s="148"/>
      <c r="W92" s="182"/>
      <c r="Y92" s="135"/>
      <c r="Z92" s="136"/>
    </row>
    <row r="93" spans="1:26" ht="18.75" customHeight="1">
      <c r="B93" s="172" t="s">
        <v>178</v>
      </c>
      <c r="C93" s="77"/>
      <c r="D93" s="78" t="str">
        <f>IF(C94="","",IF(C94=E94,"△",IF(C94&gt;=E94,"○","●")))</f>
        <v/>
      </c>
      <c r="E93" s="79"/>
      <c r="F93" s="96"/>
      <c r="G93" s="78" t="str">
        <f>IF(F94="","",IF(F94=H94,"△",IF(F94&gt;=H94,"○","●")))</f>
        <v/>
      </c>
      <c r="H93" s="97"/>
      <c r="I93" s="78"/>
      <c r="J93" s="78" t="str">
        <f>IF(I94="","",IF(I94=K94,"△",IF(I94&gt;=K94,"○","●")))</f>
        <v/>
      </c>
      <c r="K93" s="79"/>
      <c r="L93" s="142"/>
      <c r="M93" s="143"/>
      <c r="N93" s="143"/>
      <c r="O93" s="161" t="str">
        <f>IF(AND($D93="",$G93="",$J93=""),"",COUNTIF($C93:$N93,"○"))</f>
        <v/>
      </c>
      <c r="P93" s="146" t="str">
        <f>IF(AND($D93="",$G93="",$J93=""),"",COUNTIF($C93:$N93,"△"))</f>
        <v/>
      </c>
      <c r="Q93" s="146" t="str">
        <f>IF(AND($D93="",$G93="",$J93=""),"",COUNTIF($C93:$N93,"●"))</f>
        <v/>
      </c>
      <c r="R93" s="146" t="str">
        <f>IF(O93="","",(O93*3)+(P93*1))</f>
        <v/>
      </c>
      <c r="S93" s="146" t="str">
        <f>IF(O93="","",SUM(C94,F94,I94))</f>
        <v/>
      </c>
      <c r="T93" s="146" t="str">
        <f>IF(O93="","",SUM(E94,H94,K94))</f>
        <v/>
      </c>
      <c r="U93" s="146" t="str">
        <f>IF(O93="","",S93-T93)</f>
        <v/>
      </c>
      <c r="V93" s="148" t="str">
        <f>IF(W93="","",RANK(W93,$W87:$W94,0))</f>
        <v/>
      </c>
      <c r="W93" s="182" t="str">
        <f t="shared" ref="W93" si="24">IF(U93="","",$R93*200+$U93*10+R93)</f>
        <v/>
      </c>
      <c r="Y93" s="135" t="e">
        <f>LARGE(V87:V94,1)</f>
        <v>#NUM!</v>
      </c>
      <c r="Z93" s="136" t="e">
        <f>INDEX(B87:B94,MATCH(Y87:Y94,V87:V94,0))</f>
        <v>#NUM!</v>
      </c>
    </row>
    <row r="94" spans="1:26" ht="18.75" customHeight="1" thickBot="1">
      <c r="B94" s="174"/>
      <c r="C94" s="98" t="str">
        <f>IF(N88="","",N88)</f>
        <v/>
      </c>
      <c r="D94" s="99" t="s">
        <v>55</v>
      </c>
      <c r="E94" s="100" t="str">
        <f>IF(L88="","",L88)</f>
        <v/>
      </c>
      <c r="F94" s="98" t="str">
        <f>IF(N90="","",N90)</f>
        <v/>
      </c>
      <c r="G94" s="99" t="s">
        <v>55</v>
      </c>
      <c r="H94" s="100" t="str">
        <f>IF(L90="","",L90)</f>
        <v/>
      </c>
      <c r="I94" s="98" t="str">
        <f>IF(N92="","",N92)</f>
        <v/>
      </c>
      <c r="J94" s="99" t="s">
        <v>55</v>
      </c>
      <c r="K94" s="100" t="str">
        <f>IF(L92="","",L92)</f>
        <v/>
      </c>
      <c r="L94" s="144"/>
      <c r="M94" s="145"/>
      <c r="N94" s="145"/>
      <c r="O94" s="162"/>
      <c r="P94" s="147"/>
      <c r="Q94" s="147"/>
      <c r="R94" s="147"/>
      <c r="S94" s="147"/>
      <c r="T94" s="147"/>
      <c r="U94" s="147"/>
      <c r="V94" s="149"/>
      <c r="W94" s="182"/>
      <c r="Y94" s="137"/>
      <c r="Z94" s="138"/>
    </row>
  </sheetData>
  <sheetProtection password="8B43" sheet="1" objects="1" scenarios="1"/>
  <mergeCells count="540">
    <mergeCell ref="W77:W78"/>
    <mergeCell ref="W79:W80"/>
    <mergeCell ref="W81:W82"/>
    <mergeCell ref="W87:W88"/>
    <mergeCell ref="W89:W90"/>
    <mergeCell ref="W91:W92"/>
    <mergeCell ref="W93:W94"/>
    <mergeCell ref="W51:W52"/>
    <mergeCell ref="W53:W54"/>
    <mergeCell ref="W55:W56"/>
    <mergeCell ref="W57:W58"/>
    <mergeCell ref="W63:W64"/>
    <mergeCell ref="W65:W66"/>
    <mergeCell ref="W67:W68"/>
    <mergeCell ref="W69:W70"/>
    <mergeCell ref="W75:W76"/>
    <mergeCell ref="W10:W11"/>
    <mergeCell ref="O10:O11"/>
    <mergeCell ref="P10:P11"/>
    <mergeCell ref="Q10:Q11"/>
    <mergeCell ref="R10:R11"/>
    <mergeCell ref="S10:S11"/>
    <mergeCell ref="W16:W17"/>
    <mergeCell ref="B16:B17"/>
    <mergeCell ref="B18:B19"/>
    <mergeCell ref="B22:B23"/>
    <mergeCell ref="T14:T15"/>
    <mergeCell ref="U14:U15"/>
    <mergeCell ref="V14:V15"/>
    <mergeCell ref="O16:O17"/>
    <mergeCell ref="P16:P17"/>
    <mergeCell ref="Q16:Q17"/>
    <mergeCell ref="R16:R17"/>
    <mergeCell ref="S16:S17"/>
    <mergeCell ref="I14:K15"/>
    <mergeCell ref="O14:O15"/>
    <mergeCell ref="P14:P15"/>
    <mergeCell ref="Q14:Q15"/>
    <mergeCell ref="R14:R15"/>
    <mergeCell ref="S14:S15"/>
    <mergeCell ref="L14:N15"/>
    <mergeCell ref="S18:S19"/>
    <mergeCell ref="T18:T19"/>
    <mergeCell ref="F18:H19"/>
    <mergeCell ref="R18:R19"/>
    <mergeCell ref="C4:E5"/>
    <mergeCell ref="F6:H7"/>
    <mergeCell ref="B44:B45"/>
    <mergeCell ref="B46:B47"/>
    <mergeCell ref="B28:B29"/>
    <mergeCell ref="B30:B31"/>
    <mergeCell ref="B32:B33"/>
    <mergeCell ref="B34:B35"/>
    <mergeCell ref="B40:B41"/>
    <mergeCell ref="B42:B43"/>
    <mergeCell ref="B38:B39"/>
    <mergeCell ref="B4:B5"/>
    <mergeCell ref="B6:B7"/>
    <mergeCell ref="B8:B9"/>
    <mergeCell ref="B10:B11"/>
    <mergeCell ref="B14:B15"/>
    <mergeCell ref="C14:E15"/>
    <mergeCell ref="F14:H15"/>
    <mergeCell ref="B26:B27"/>
    <mergeCell ref="C26:E27"/>
    <mergeCell ref="F26:H27"/>
    <mergeCell ref="C38:E39"/>
    <mergeCell ref="F38:H39"/>
    <mergeCell ref="B20:B21"/>
    <mergeCell ref="U2:U3"/>
    <mergeCell ref="V2:V3"/>
    <mergeCell ref="O4:O5"/>
    <mergeCell ref="P4:P5"/>
    <mergeCell ref="Q4:Q5"/>
    <mergeCell ref="R4:R5"/>
    <mergeCell ref="S4:S5"/>
    <mergeCell ref="T4:T5"/>
    <mergeCell ref="U4:U5"/>
    <mergeCell ref="V4:V5"/>
    <mergeCell ref="O2:O3"/>
    <mergeCell ref="P2:P3"/>
    <mergeCell ref="Q2:Q3"/>
    <mergeCell ref="R2:R3"/>
    <mergeCell ref="S2:S3"/>
    <mergeCell ref="T2:T3"/>
    <mergeCell ref="W8:W9"/>
    <mergeCell ref="B2:B3"/>
    <mergeCell ref="C2:E3"/>
    <mergeCell ref="F2:H3"/>
    <mergeCell ref="I2:K3"/>
    <mergeCell ref="L2:N3"/>
    <mergeCell ref="O8:O9"/>
    <mergeCell ref="P8:P9"/>
    <mergeCell ref="Q8:Q9"/>
    <mergeCell ref="R8:R9"/>
    <mergeCell ref="S8:S9"/>
    <mergeCell ref="T8:T9"/>
    <mergeCell ref="W4:W5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U8:U9"/>
    <mergeCell ref="V8:V9"/>
    <mergeCell ref="I8:K9"/>
    <mergeCell ref="L10:N11"/>
    <mergeCell ref="T16:T17"/>
    <mergeCell ref="U16:U17"/>
    <mergeCell ref="V16:V17"/>
    <mergeCell ref="T10:T11"/>
    <mergeCell ref="U10:U11"/>
    <mergeCell ref="V10:V11"/>
    <mergeCell ref="C16:E17"/>
    <mergeCell ref="C28:E29"/>
    <mergeCell ref="O28:O29"/>
    <mergeCell ref="P28:P29"/>
    <mergeCell ref="Q28:Q29"/>
    <mergeCell ref="R28:R29"/>
    <mergeCell ref="I20:K21"/>
    <mergeCell ref="F30:H31"/>
    <mergeCell ref="O30:O31"/>
    <mergeCell ref="P30:P31"/>
    <mergeCell ref="Q30:Q31"/>
    <mergeCell ref="R30:R31"/>
    <mergeCell ref="I26:K27"/>
    <mergeCell ref="L26:N27"/>
    <mergeCell ref="S28:S29"/>
    <mergeCell ref="T28:T29"/>
    <mergeCell ref="U20:U21"/>
    <mergeCell ref="V20:V21"/>
    <mergeCell ref="L22:N23"/>
    <mergeCell ref="O22:O23"/>
    <mergeCell ref="P22:P23"/>
    <mergeCell ref="Q22:Q23"/>
    <mergeCell ref="R22:R23"/>
    <mergeCell ref="S22:S23"/>
    <mergeCell ref="T22:T23"/>
    <mergeCell ref="O20:O21"/>
    <mergeCell ref="P20:P21"/>
    <mergeCell ref="Q20:Q21"/>
    <mergeCell ref="R20:R21"/>
    <mergeCell ref="S20:S21"/>
    <mergeCell ref="T20:T21"/>
    <mergeCell ref="S30:S31"/>
    <mergeCell ref="T30:T31"/>
    <mergeCell ref="U22:U23"/>
    <mergeCell ref="V22:V23"/>
    <mergeCell ref="C40:E41"/>
    <mergeCell ref="O40:O41"/>
    <mergeCell ref="P40:P41"/>
    <mergeCell ref="Q40:Q41"/>
    <mergeCell ref="R40:R41"/>
    <mergeCell ref="S40:S41"/>
    <mergeCell ref="T40:T41"/>
    <mergeCell ref="U32:U33"/>
    <mergeCell ref="V32:V33"/>
    <mergeCell ref="L34:N35"/>
    <mergeCell ref="O34:O35"/>
    <mergeCell ref="P34:P35"/>
    <mergeCell ref="Q34:Q35"/>
    <mergeCell ref="R34:R35"/>
    <mergeCell ref="S34:S35"/>
    <mergeCell ref="T34:T35"/>
    <mergeCell ref="I32:K33"/>
    <mergeCell ref="O32:O33"/>
    <mergeCell ref="P32:P33"/>
    <mergeCell ref="Q32:Q33"/>
    <mergeCell ref="S32:S33"/>
    <mergeCell ref="T32:T33"/>
    <mergeCell ref="F42:H43"/>
    <mergeCell ref="O42:O43"/>
    <mergeCell ref="P42:P43"/>
    <mergeCell ref="Q42:Q43"/>
    <mergeCell ref="R42:R43"/>
    <mergeCell ref="S42:S43"/>
    <mergeCell ref="T42:T43"/>
    <mergeCell ref="I38:K39"/>
    <mergeCell ref="L38:N39"/>
    <mergeCell ref="R32:R33"/>
    <mergeCell ref="U46:U47"/>
    <mergeCell ref="V46:V47"/>
    <mergeCell ref="U34:U35"/>
    <mergeCell ref="V34:V35"/>
    <mergeCell ref="I44:K45"/>
    <mergeCell ref="O44:O45"/>
    <mergeCell ref="P44:P45"/>
    <mergeCell ref="Q44:Q45"/>
    <mergeCell ref="R44:R45"/>
    <mergeCell ref="S44:S45"/>
    <mergeCell ref="T44:T45"/>
    <mergeCell ref="U40:U41"/>
    <mergeCell ref="V40:V41"/>
    <mergeCell ref="W46:W47"/>
    <mergeCell ref="O26:O27"/>
    <mergeCell ref="P26:P27"/>
    <mergeCell ref="Q26:Q27"/>
    <mergeCell ref="R26:R27"/>
    <mergeCell ref="S26:S27"/>
    <mergeCell ref="T26:T27"/>
    <mergeCell ref="U26:U27"/>
    <mergeCell ref="U44:U45"/>
    <mergeCell ref="V44:V45"/>
    <mergeCell ref="W44:W45"/>
    <mergeCell ref="W42:W43"/>
    <mergeCell ref="W40:W41"/>
    <mergeCell ref="W34:W35"/>
    <mergeCell ref="W32:W33"/>
    <mergeCell ref="U30:U31"/>
    <mergeCell ref="V30:V31"/>
    <mergeCell ref="W30:W31"/>
    <mergeCell ref="U28:U29"/>
    <mergeCell ref="V28:V29"/>
    <mergeCell ref="W28:W29"/>
    <mergeCell ref="O46:O47"/>
    <mergeCell ref="P46:P47"/>
    <mergeCell ref="Q46:Q47"/>
    <mergeCell ref="B49:B50"/>
    <mergeCell ref="C49:E50"/>
    <mergeCell ref="F49:H50"/>
    <mergeCell ref="I49:K50"/>
    <mergeCell ref="L49:N50"/>
    <mergeCell ref="O49:O50"/>
    <mergeCell ref="O53:O54"/>
    <mergeCell ref="V26:V27"/>
    <mergeCell ref="O38:O39"/>
    <mergeCell ref="P38:P39"/>
    <mergeCell ref="Q38:Q39"/>
    <mergeCell ref="R38:R39"/>
    <mergeCell ref="S38:S39"/>
    <mergeCell ref="T38:T39"/>
    <mergeCell ref="U38:U39"/>
    <mergeCell ref="V38:V39"/>
    <mergeCell ref="T49:T50"/>
    <mergeCell ref="U49:U50"/>
    <mergeCell ref="L46:N47"/>
    <mergeCell ref="R46:R47"/>
    <mergeCell ref="S46:S47"/>
    <mergeCell ref="T46:T47"/>
    <mergeCell ref="U42:U43"/>
    <mergeCell ref="V42:V43"/>
    <mergeCell ref="W22:W23"/>
    <mergeCell ref="W20:W21"/>
    <mergeCell ref="U18:U19"/>
    <mergeCell ref="V18:V19"/>
    <mergeCell ref="W18:W19"/>
    <mergeCell ref="O18:O19"/>
    <mergeCell ref="P18:P19"/>
    <mergeCell ref="Q18:Q19"/>
    <mergeCell ref="S53:S54"/>
    <mergeCell ref="T53:T54"/>
    <mergeCell ref="U53:U54"/>
    <mergeCell ref="V49:V50"/>
    <mergeCell ref="O51:O52"/>
    <mergeCell ref="P51:P52"/>
    <mergeCell ref="Q51:Q52"/>
    <mergeCell ref="R51:R52"/>
    <mergeCell ref="S51:S52"/>
    <mergeCell ref="T51:T52"/>
    <mergeCell ref="U51:U52"/>
    <mergeCell ref="V51:V52"/>
    <mergeCell ref="P49:P50"/>
    <mergeCell ref="Q49:Q50"/>
    <mergeCell ref="R49:R50"/>
    <mergeCell ref="S49:S50"/>
    <mergeCell ref="U57:U58"/>
    <mergeCell ref="V57:V58"/>
    <mergeCell ref="C51:E52"/>
    <mergeCell ref="F53:H54"/>
    <mergeCell ref="I55:K56"/>
    <mergeCell ref="L57:N58"/>
    <mergeCell ref="O57:O58"/>
    <mergeCell ref="P57:P58"/>
    <mergeCell ref="Q57:Q58"/>
    <mergeCell ref="R57:R58"/>
    <mergeCell ref="S57:S58"/>
    <mergeCell ref="T57:T58"/>
    <mergeCell ref="V53:V54"/>
    <mergeCell ref="O55:O56"/>
    <mergeCell ref="P55:P56"/>
    <mergeCell ref="Q55:Q56"/>
    <mergeCell ref="R55:R56"/>
    <mergeCell ref="S55:S56"/>
    <mergeCell ref="T55:T56"/>
    <mergeCell ref="U55:U56"/>
    <mergeCell ref="V55:V56"/>
    <mergeCell ref="P53:P54"/>
    <mergeCell ref="Q53:Q54"/>
    <mergeCell ref="R53:R54"/>
    <mergeCell ref="F61:H62"/>
    <mergeCell ref="I61:K62"/>
    <mergeCell ref="L61:N62"/>
    <mergeCell ref="B63:B64"/>
    <mergeCell ref="B65:B66"/>
    <mergeCell ref="B67:B68"/>
    <mergeCell ref="B51:B52"/>
    <mergeCell ref="B53:B54"/>
    <mergeCell ref="B55:B56"/>
    <mergeCell ref="B57:B58"/>
    <mergeCell ref="B61:B62"/>
    <mergeCell ref="C61:E62"/>
    <mergeCell ref="C73:E74"/>
    <mergeCell ref="F73:H74"/>
    <mergeCell ref="I73:K74"/>
    <mergeCell ref="L73:N74"/>
    <mergeCell ref="B85:B86"/>
    <mergeCell ref="B87:B88"/>
    <mergeCell ref="L85:N86"/>
    <mergeCell ref="B69:B70"/>
    <mergeCell ref="B73:B74"/>
    <mergeCell ref="B75:B76"/>
    <mergeCell ref="B77:B78"/>
    <mergeCell ref="B79:B80"/>
    <mergeCell ref="B81:B82"/>
    <mergeCell ref="B89:B90"/>
    <mergeCell ref="B91:B92"/>
    <mergeCell ref="B93:B94"/>
    <mergeCell ref="C85:E86"/>
    <mergeCell ref="F85:H86"/>
    <mergeCell ref="I85:K86"/>
    <mergeCell ref="C87:E88"/>
    <mergeCell ref="F89:H90"/>
    <mergeCell ref="I91:K92"/>
    <mergeCell ref="U61:U62"/>
    <mergeCell ref="V61:V62"/>
    <mergeCell ref="O63:O64"/>
    <mergeCell ref="P63:P64"/>
    <mergeCell ref="Q63:Q64"/>
    <mergeCell ref="R63:R64"/>
    <mergeCell ref="S63:S64"/>
    <mergeCell ref="T63:T64"/>
    <mergeCell ref="U63:U64"/>
    <mergeCell ref="V63:V64"/>
    <mergeCell ref="O61:O62"/>
    <mergeCell ref="P61:P62"/>
    <mergeCell ref="Q61:Q62"/>
    <mergeCell ref="R61:R62"/>
    <mergeCell ref="S61:S62"/>
    <mergeCell ref="T61:T62"/>
    <mergeCell ref="U65:U66"/>
    <mergeCell ref="V65:V66"/>
    <mergeCell ref="O67:O68"/>
    <mergeCell ref="P67:P68"/>
    <mergeCell ref="Q67:Q68"/>
    <mergeCell ref="R67:R68"/>
    <mergeCell ref="S67:S68"/>
    <mergeCell ref="T67:T68"/>
    <mergeCell ref="U67:U68"/>
    <mergeCell ref="V67:V68"/>
    <mergeCell ref="O65:O66"/>
    <mergeCell ref="P65:P66"/>
    <mergeCell ref="Q65:Q66"/>
    <mergeCell ref="R65:R66"/>
    <mergeCell ref="S65:S66"/>
    <mergeCell ref="T65:T66"/>
    <mergeCell ref="U69:U70"/>
    <mergeCell ref="V69:V70"/>
    <mergeCell ref="O73:O74"/>
    <mergeCell ref="P73:P74"/>
    <mergeCell ref="Q73:Q74"/>
    <mergeCell ref="R73:R74"/>
    <mergeCell ref="S73:S74"/>
    <mergeCell ref="T73:T74"/>
    <mergeCell ref="U73:U74"/>
    <mergeCell ref="V73:V74"/>
    <mergeCell ref="O69:O70"/>
    <mergeCell ref="P69:P70"/>
    <mergeCell ref="Q69:Q70"/>
    <mergeCell ref="R69:R70"/>
    <mergeCell ref="S69:S70"/>
    <mergeCell ref="T69:T70"/>
    <mergeCell ref="U75:U76"/>
    <mergeCell ref="V75:V76"/>
    <mergeCell ref="O77:O78"/>
    <mergeCell ref="P77:P78"/>
    <mergeCell ref="Q77:Q78"/>
    <mergeCell ref="R77:R78"/>
    <mergeCell ref="S77:S78"/>
    <mergeCell ref="T77:T78"/>
    <mergeCell ref="U77:U78"/>
    <mergeCell ref="V77:V78"/>
    <mergeCell ref="O75:O76"/>
    <mergeCell ref="P75:P76"/>
    <mergeCell ref="Q75:Q76"/>
    <mergeCell ref="R75:R76"/>
    <mergeCell ref="S75:S76"/>
    <mergeCell ref="T75:T76"/>
    <mergeCell ref="U79:U80"/>
    <mergeCell ref="V79:V80"/>
    <mergeCell ref="O81:O82"/>
    <mergeCell ref="P81:P82"/>
    <mergeCell ref="Q81:Q82"/>
    <mergeCell ref="R81:R82"/>
    <mergeCell ref="S81:S82"/>
    <mergeCell ref="T81:T82"/>
    <mergeCell ref="U81:U82"/>
    <mergeCell ref="V81:V82"/>
    <mergeCell ref="O79:O80"/>
    <mergeCell ref="P79:P80"/>
    <mergeCell ref="Q79:Q80"/>
    <mergeCell ref="R79:R80"/>
    <mergeCell ref="S79:S80"/>
    <mergeCell ref="T79:T80"/>
    <mergeCell ref="U85:U86"/>
    <mergeCell ref="V85:V86"/>
    <mergeCell ref="O87:O88"/>
    <mergeCell ref="P87:P88"/>
    <mergeCell ref="Q87:Q88"/>
    <mergeCell ref="R87:R88"/>
    <mergeCell ref="S87:S88"/>
    <mergeCell ref="T87:T88"/>
    <mergeCell ref="U87:U88"/>
    <mergeCell ref="V87:V88"/>
    <mergeCell ref="O85:O86"/>
    <mergeCell ref="P85:P86"/>
    <mergeCell ref="Q85:Q86"/>
    <mergeCell ref="R85:R86"/>
    <mergeCell ref="S85:S86"/>
    <mergeCell ref="T85:T86"/>
    <mergeCell ref="T91:T92"/>
    <mergeCell ref="U91:U92"/>
    <mergeCell ref="V91:V92"/>
    <mergeCell ref="O89:O90"/>
    <mergeCell ref="P89:P90"/>
    <mergeCell ref="Q89:Q90"/>
    <mergeCell ref="R89:R90"/>
    <mergeCell ref="S89:S90"/>
    <mergeCell ref="T89:T90"/>
    <mergeCell ref="L93:N94"/>
    <mergeCell ref="U93:U94"/>
    <mergeCell ref="V93:V94"/>
    <mergeCell ref="C63:E64"/>
    <mergeCell ref="F65:H66"/>
    <mergeCell ref="I67:K68"/>
    <mergeCell ref="L69:N70"/>
    <mergeCell ref="C75:E76"/>
    <mergeCell ref="F77:H78"/>
    <mergeCell ref="I79:K80"/>
    <mergeCell ref="L81:N82"/>
    <mergeCell ref="O93:O94"/>
    <mergeCell ref="P93:P94"/>
    <mergeCell ref="Q93:Q94"/>
    <mergeCell ref="R93:R94"/>
    <mergeCell ref="S93:S94"/>
    <mergeCell ref="T93:T94"/>
    <mergeCell ref="U89:U90"/>
    <mergeCell ref="V89:V90"/>
    <mergeCell ref="O91:O92"/>
    <mergeCell ref="P91:P92"/>
    <mergeCell ref="Q91:Q92"/>
    <mergeCell ref="R91:R92"/>
    <mergeCell ref="S91:S92"/>
    <mergeCell ref="Y2:Y3"/>
    <mergeCell ref="Z2:Z3"/>
    <mergeCell ref="Y4:Y5"/>
    <mergeCell ref="Z4:Z5"/>
    <mergeCell ref="Y6:Y7"/>
    <mergeCell ref="Z6:Z7"/>
    <mergeCell ref="Y8:Y9"/>
    <mergeCell ref="Z8:Z9"/>
    <mergeCell ref="Y10:Y11"/>
    <mergeCell ref="Z10:Z11"/>
    <mergeCell ref="AA4:AA5"/>
    <mergeCell ref="AA6:AA7"/>
    <mergeCell ref="AA8:AA9"/>
    <mergeCell ref="AA10:AA11"/>
    <mergeCell ref="Y14:Y15"/>
    <mergeCell ref="Z14:Z15"/>
    <mergeCell ref="Y16:Y17"/>
    <mergeCell ref="Z16:Z17"/>
    <mergeCell ref="Y18:Y19"/>
    <mergeCell ref="Z18:Z19"/>
    <mergeCell ref="Y20:Y21"/>
    <mergeCell ref="Z20:Z21"/>
    <mergeCell ref="Y22:Y23"/>
    <mergeCell ref="Z22:Z23"/>
    <mergeCell ref="Y26:Y27"/>
    <mergeCell ref="Z26:Z27"/>
    <mergeCell ref="Y28:Y29"/>
    <mergeCell ref="Z28:Z29"/>
    <mergeCell ref="Y30:Y31"/>
    <mergeCell ref="Z30:Z31"/>
    <mergeCell ref="Y32:Y33"/>
    <mergeCell ref="Z32:Z33"/>
    <mergeCell ref="Y34:Y35"/>
    <mergeCell ref="Z34:Z35"/>
    <mergeCell ref="Y38:Y39"/>
    <mergeCell ref="Z38:Z39"/>
    <mergeCell ref="Y40:Y41"/>
    <mergeCell ref="Z40:Z41"/>
    <mergeCell ref="Y42:Y43"/>
    <mergeCell ref="Z42:Z43"/>
    <mergeCell ref="Y44:Y45"/>
    <mergeCell ref="Z44:Z45"/>
    <mergeCell ref="Y46:Y47"/>
    <mergeCell ref="Z46:Z47"/>
    <mergeCell ref="Y49:Y50"/>
    <mergeCell ref="Z49:Z50"/>
    <mergeCell ref="Y51:Y52"/>
    <mergeCell ref="Z51:Z52"/>
    <mergeCell ref="Y53:Y54"/>
    <mergeCell ref="Z53:Z54"/>
    <mergeCell ref="Y55:Y56"/>
    <mergeCell ref="Z55:Z56"/>
    <mergeCell ref="Y57:Y58"/>
    <mergeCell ref="Z57:Z58"/>
    <mergeCell ref="Y61:Y62"/>
    <mergeCell ref="Z61:Z62"/>
    <mergeCell ref="Y63:Y64"/>
    <mergeCell ref="Z63:Z64"/>
    <mergeCell ref="Y65:Y66"/>
    <mergeCell ref="Z65:Z66"/>
    <mergeCell ref="Y67:Y68"/>
    <mergeCell ref="Z67:Z68"/>
    <mergeCell ref="Y69:Y70"/>
    <mergeCell ref="Z69:Z70"/>
    <mergeCell ref="Y73:Y74"/>
    <mergeCell ref="Z73:Z74"/>
    <mergeCell ref="Y87:Y88"/>
    <mergeCell ref="Z87:Z88"/>
    <mergeCell ref="Y89:Y90"/>
    <mergeCell ref="Z89:Z90"/>
    <mergeCell ref="Y91:Y92"/>
    <mergeCell ref="Z91:Z92"/>
    <mergeCell ref="Y93:Y94"/>
    <mergeCell ref="Z93:Z94"/>
    <mergeCell ref="Y75:Y76"/>
    <mergeCell ref="Z75:Z76"/>
    <mergeCell ref="Y77:Y78"/>
    <mergeCell ref="Z77:Z78"/>
    <mergeCell ref="Y79:Y80"/>
    <mergeCell ref="Z79:Z80"/>
    <mergeCell ref="Y81:Y82"/>
    <mergeCell ref="Z81:Z82"/>
    <mergeCell ref="Y85:Y86"/>
    <mergeCell ref="Z85:Z86"/>
  </mergeCells>
  <phoneticPr fontId="1"/>
  <printOptions horizontalCentered="1" verticalCentered="1"/>
  <pageMargins left="0" right="0" top="0" bottom="0" header="0.31496062992125984" footer="0.31496062992125984"/>
  <pageSetup paperSize="9" orientation="portrait" r:id="rId1"/>
  <rowBreaks count="1" manualBreakCount="1">
    <brk id="47" max="21" man="1"/>
  </rowBreaks>
  <ignoredErrors>
    <ignoredError sqref="O6 P6:T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M27"/>
  <sheetViews>
    <sheetView zoomScaleNormal="100" workbookViewId="0">
      <selection sqref="A1:AC1"/>
    </sheetView>
  </sheetViews>
  <sheetFormatPr defaultRowHeight="13.5"/>
  <cols>
    <col min="1" max="1" width="5" style="60" customWidth="1"/>
    <col min="2" max="3" width="6.875" style="60" customWidth="1"/>
    <col min="4" max="5" width="5" style="51" customWidth="1"/>
    <col min="6" max="6" width="8.125" style="51" customWidth="1"/>
    <col min="7" max="7" width="9.375" style="51" customWidth="1"/>
    <col min="8" max="8" width="5" style="51" customWidth="1"/>
    <col min="9" max="9" width="3.75" style="60" customWidth="1"/>
    <col min="10" max="10" width="5" style="60" customWidth="1"/>
    <col min="11" max="11" width="8.125" style="60" customWidth="1"/>
    <col min="12" max="12" width="9.375" style="60" customWidth="1"/>
    <col min="13" max="14" width="5" style="60" customWidth="1"/>
    <col min="15" max="15" width="8.125" style="60" customWidth="1"/>
    <col min="16" max="16" width="9.375" style="60" customWidth="1"/>
    <col min="17" max="17" width="5" style="60" customWidth="1"/>
    <col min="18" max="18" width="3.75" style="60" customWidth="1"/>
    <col min="19" max="19" width="5" style="60" customWidth="1"/>
    <col min="20" max="20" width="8.125" style="60" customWidth="1"/>
    <col min="21" max="21" width="9.375" style="60" customWidth="1"/>
    <col min="22" max="23" width="5" style="60" customWidth="1"/>
    <col min="24" max="24" width="8.125" style="60" customWidth="1"/>
    <col min="25" max="25" width="9.375" style="60" customWidth="1"/>
    <col min="26" max="26" width="5" style="60" customWidth="1"/>
    <col min="27" max="27" width="3.75" style="60" customWidth="1"/>
    <col min="28" max="28" width="5" style="60" customWidth="1"/>
    <col min="29" max="29" width="8.125" style="60" customWidth="1"/>
    <col min="30" max="30" width="9.375" style="60" customWidth="1"/>
    <col min="31" max="32" width="9" style="60"/>
    <col min="33" max="35" width="11.625" style="60" customWidth="1"/>
    <col min="36" max="16384" width="9" style="60"/>
  </cols>
  <sheetData>
    <row r="1" spans="1:39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62"/>
    </row>
    <row r="2" spans="1:39" ht="10.5" customHeight="1">
      <c r="A2" s="134" t="s">
        <v>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93"/>
      <c r="Y2" s="193"/>
      <c r="Z2" s="193"/>
      <c r="AA2" s="193"/>
      <c r="AB2" s="193"/>
      <c r="AC2" s="193"/>
      <c r="AD2" s="110"/>
    </row>
    <row r="3" spans="1:39" ht="33.75" customHeight="1">
      <c r="A3" s="25"/>
      <c r="B3" s="25" t="s">
        <v>4</v>
      </c>
      <c r="C3" s="25" t="s">
        <v>5</v>
      </c>
      <c r="D3" s="26" t="s">
        <v>3</v>
      </c>
      <c r="E3" s="61" t="s">
        <v>78</v>
      </c>
      <c r="F3" s="131" t="s">
        <v>0</v>
      </c>
      <c r="G3" s="132"/>
      <c r="H3" s="132"/>
      <c r="I3" s="132"/>
      <c r="J3" s="132"/>
      <c r="K3" s="132"/>
      <c r="L3" s="133"/>
      <c r="M3" s="26" t="s">
        <v>3</v>
      </c>
      <c r="N3" s="61" t="s">
        <v>78</v>
      </c>
      <c r="O3" s="131" t="s">
        <v>1</v>
      </c>
      <c r="P3" s="132"/>
      <c r="Q3" s="132"/>
      <c r="R3" s="132"/>
      <c r="S3" s="132"/>
      <c r="T3" s="132"/>
      <c r="U3" s="133"/>
      <c r="V3" s="26" t="s">
        <v>3</v>
      </c>
      <c r="W3" s="61" t="s">
        <v>78</v>
      </c>
      <c r="X3" s="194" t="s">
        <v>2</v>
      </c>
      <c r="Y3" s="194"/>
      <c r="Z3" s="194"/>
      <c r="AA3" s="194"/>
      <c r="AB3" s="194"/>
      <c r="AC3" s="194"/>
      <c r="AD3" s="194"/>
      <c r="AG3" s="53"/>
      <c r="AH3" s="53"/>
      <c r="AI3" s="53"/>
      <c r="AJ3" s="53"/>
      <c r="AK3" s="53"/>
      <c r="AL3" s="53"/>
      <c r="AM3" s="53"/>
    </row>
    <row r="4" spans="1:39" ht="33.75" customHeight="1">
      <c r="A4" s="25">
        <v>1</v>
      </c>
      <c r="B4" s="27">
        <v>0.375</v>
      </c>
      <c r="C4" s="27">
        <v>0.39583333333333331</v>
      </c>
      <c r="D4" s="28">
        <v>1</v>
      </c>
      <c r="E4" s="26">
        <v>5</v>
      </c>
      <c r="F4" s="56" t="s">
        <v>144</v>
      </c>
      <c r="G4" s="56" t="e">
        <f>リーグ表!Z10</f>
        <v>#NUM!</v>
      </c>
      <c r="H4" s="56"/>
      <c r="I4" s="30" t="s">
        <v>53</v>
      </c>
      <c r="J4" s="30"/>
      <c r="K4" s="56" t="s">
        <v>75</v>
      </c>
      <c r="L4" s="56" t="e">
        <f>リーグ表!Z22</f>
        <v>#NUM!</v>
      </c>
      <c r="M4" s="30">
        <v>2</v>
      </c>
      <c r="N4" s="30">
        <v>6</v>
      </c>
      <c r="O4" s="56" t="s">
        <v>66</v>
      </c>
      <c r="P4" s="56" t="e">
        <f>リーグ表!Z34</f>
        <v>#NUM!</v>
      </c>
      <c r="Q4" s="30"/>
      <c r="R4" s="30" t="s">
        <v>53</v>
      </c>
      <c r="S4" s="30"/>
      <c r="T4" s="56" t="s">
        <v>67</v>
      </c>
      <c r="U4" s="56" t="e">
        <f>リーグ表!Z46</f>
        <v>#NUM!</v>
      </c>
      <c r="V4" s="26">
        <v>3</v>
      </c>
      <c r="W4" s="61">
        <v>4</v>
      </c>
      <c r="X4" s="56" t="s">
        <v>68</v>
      </c>
      <c r="Y4" s="56" t="e">
        <f>リーグ表!Z57</f>
        <v>#NUM!</v>
      </c>
      <c r="Z4" s="57"/>
      <c r="AA4" s="30" t="s">
        <v>53</v>
      </c>
      <c r="AB4" s="30"/>
      <c r="AC4" s="56" t="s">
        <v>69</v>
      </c>
      <c r="AD4" s="56" t="e">
        <f>リーグ表!Z69</f>
        <v>#NUM!</v>
      </c>
      <c r="AG4" s="53"/>
      <c r="AH4" s="53"/>
      <c r="AI4" s="53"/>
      <c r="AJ4" s="53"/>
      <c r="AK4" s="53"/>
      <c r="AL4" s="53"/>
      <c r="AM4" s="53"/>
    </row>
    <row r="5" spans="1:39" ht="33.75" customHeight="1">
      <c r="A5" s="25">
        <v>2</v>
      </c>
      <c r="B5" s="27">
        <v>0.39583333333333331</v>
      </c>
      <c r="C5" s="27">
        <v>0.41666666666666669</v>
      </c>
      <c r="D5" s="26">
        <v>5</v>
      </c>
      <c r="E5" s="26">
        <v>9</v>
      </c>
      <c r="F5" s="56" t="s">
        <v>70</v>
      </c>
      <c r="G5" s="56" t="e">
        <f>リーグ表!Z55</f>
        <v>#NUM!</v>
      </c>
      <c r="H5" s="57"/>
      <c r="I5" s="30" t="s">
        <v>53</v>
      </c>
      <c r="J5" s="30"/>
      <c r="K5" s="56" t="s">
        <v>71</v>
      </c>
      <c r="L5" s="56" t="e">
        <f>リーグ表!Z67</f>
        <v>#NUM!</v>
      </c>
      <c r="M5" s="30">
        <v>6</v>
      </c>
      <c r="N5" s="30">
        <v>10</v>
      </c>
      <c r="O5" s="56" t="s">
        <v>72</v>
      </c>
      <c r="P5" s="56" t="e">
        <f>リーグ表!Z79</f>
        <v>#NUM!</v>
      </c>
      <c r="Q5" s="30"/>
      <c r="R5" s="30" t="s">
        <v>53</v>
      </c>
      <c r="S5" s="30"/>
      <c r="T5" s="25" t="s">
        <v>83</v>
      </c>
      <c r="U5" s="25" t="e">
        <f>リーグ表!Z91</f>
        <v>#NUM!</v>
      </c>
      <c r="V5" s="30">
        <v>4</v>
      </c>
      <c r="W5" s="30">
        <v>3</v>
      </c>
      <c r="X5" s="56" t="s">
        <v>81</v>
      </c>
      <c r="Y5" s="56" t="e">
        <f>リーグ表!Z81</f>
        <v>#NUM!</v>
      </c>
      <c r="Z5" s="30"/>
      <c r="AA5" s="30" t="s">
        <v>53</v>
      </c>
      <c r="AB5" s="30"/>
      <c r="AC5" s="56" t="s">
        <v>82</v>
      </c>
      <c r="AD5" s="56" t="e">
        <f>リーグ表!Z93</f>
        <v>#NUM!</v>
      </c>
      <c r="AG5" s="53"/>
      <c r="AH5" s="53"/>
      <c r="AI5" s="53"/>
      <c r="AJ5" s="53"/>
      <c r="AK5" s="53"/>
      <c r="AL5" s="53"/>
      <c r="AM5" s="53"/>
    </row>
    <row r="6" spans="1:39" ht="33.75" customHeight="1">
      <c r="A6" s="25">
        <v>3</v>
      </c>
      <c r="B6" s="27">
        <v>0.41666666666666669</v>
      </c>
      <c r="C6" s="27">
        <v>0.4375</v>
      </c>
      <c r="D6" s="26">
        <v>9</v>
      </c>
      <c r="E6" s="26">
        <v>11</v>
      </c>
      <c r="F6" s="26" t="s">
        <v>84</v>
      </c>
      <c r="G6" s="26" t="e">
        <f>リーグ表!Z6</f>
        <v>#NUM!</v>
      </c>
      <c r="H6" s="26"/>
      <c r="I6" s="25"/>
      <c r="J6" s="25"/>
      <c r="K6" s="25" t="s">
        <v>85</v>
      </c>
      <c r="L6" s="25" t="e">
        <f>リーグ表!Z18</f>
        <v>#NUM!</v>
      </c>
      <c r="M6" s="30">
        <v>10</v>
      </c>
      <c r="N6" s="30">
        <v>12</v>
      </c>
      <c r="O6" s="25" t="s">
        <v>86</v>
      </c>
      <c r="P6" s="25" t="e">
        <f>リーグ表!Z30</f>
        <v>#NUM!</v>
      </c>
      <c r="Q6" s="25"/>
      <c r="R6" s="25"/>
      <c r="S6" s="25"/>
      <c r="T6" s="25" t="s">
        <v>87</v>
      </c>
      <c r="U6" s="25" t="e">
        <f>リーグ表!Z42</f>
        <v>#NUM!</v>
      </c>
      <c r="V6" s="30">
        <v>7</v>
      </c>
      <c r="W6" s="30">
        <v>8</v>
      </c>
      <c r="X6" s="56" t="s">
        <v>73</v>
      </c>
      <c r="Y6" s="56" t="e">
        <f>リーグ表!Z8</f>
        <v>#NUM!</v>
      </c>
      <c r="Z6" s="58"/>
      <c r="AA6" s="30" t="s">
        <v>53</v>
      </c>
      <c r="AB6" s="30"/>
      <c r="AC6" s="56" t="s">
        <v>74</v>
      </c>
      <c r="AD6" s="56" t="e">
        <f>リーグ表!Z20</f>
        <v>#NUM!</v>
      </c>
      <c r="AG6" s="53"/>
      <c r="AH6" s="53"/>
      <c r="AI6" s="53"/>
      <c r="AJ6" s="53"/>
      <c r="AK6" s="53"/>
      <c r="AL6" s="53"/>
      <c r="AM6" s="53"/>
    </row>
    <row r="7" spans="1:39" ht="33.75" customHeight="1">
      <c r="A7" s="25">
        <v>4</v>
      </c>
      <c r="B7" s="27">
        <v>0.4375</v>
      </c>
      <c r="C7" s="27">
        <v>0.45833333333333331</v>
      </c>
      <c r="D7" s="26">
        <v>11</v>
      </c>
      <c r="E7" s="26">
        <v>13</v>
      </c>
      <c r="F7" s="56" t="s">
        <v>88</v>
      </c>
      <c r="G7" s="56" t="e">
        <f>リーグ表!Z53</f>
        <v>#NUM!</v>
      </c>
      <c r="H7" s="57"/>
      <c r="I7" s="30" t="s">
        <v>53</v>
      </c>
      <c r="J7" s="30"/>
      <c r="K7" s="56" t="s">
        <v>89</v>
      </c>
      <c r="L7" s="56" t="e">
        <f>リーグ表!Z65</f>
        <v>#NUM!</v>
      </c>
      <c r="M7" s="30">
        <v>12</v>
      </c>
      <c r="N7" s="30">
        <v>14</v>
      </c>
      <c r="O7" s="56" t="s">
        <v>90</v>
      </c>
      <c r="P7" s="56" t="e">
        <f>リーグ表!Z77</f>
        <v>#NUM!</v>
      </c>
      <c r="Q7" s="30"/>
      <c r="R7" s="30" t="s">
        <v>53</v>
      </c>
      <c r="S7" s="30"/>
      <c r="T7" s="25" t="s">
        <v>91</v>
      </c>
      <c r="U7" s="25" t="e">
        <f>リーグ表!Z89</f>
        <v>#NUM!</v>
      </c>
      <c r="V7" s="30">
        <v>8</v>
      </c>
      <c r="W7" s="30">
        <v>7</v>
      </c>
      <c r="X7" s="56" t="s">
        <v>76</v>
      </c>
      <c r="Y7" s="56" t="e">
        <f>リーグ表!Z32</f>
        <v>#NUM!</v>
      </c>
      <c r="Z7" s="30"/>
      <c r="AA7" s="30" t="s">
        <v>53</v>
      </c>
      <c r="AB7" s="30"/>
      <c r="AC7" s="56" t="s">
        <v>77</v>
      </c>
      <c r="AD7" s="56" t="e">
        <f>リーグ表!Z44</f>
        <v>#NUM!</v>
      </c>
      <c r="AG7" s="53"/>
      <c r="AH7" s="53"/>
      <c r="AI7" s="53"/>
      <c r="AJ7" s="53"/>
      <c r="AK7" s="53"/>
      <c r="AL7" s="53"/>
      <c r="AM7" s="53"/>
    </row>
    <row r="8" spans="1:39" ht="33.75" customHeight="1">
      <c r="A8" s="25">
        <v>5</v>
      </c>
      <c r="B8" s="27">
        <v>0.45833333333333331</v>
      </c>
      <c r="C8" s="27">
        <v>0.47916666666666669</v>
      </c>
      <c r="D8" s="26">
        <v>13</v>
      </c>
      <c r="E8" s="26">
        <v>17</v>
      </c>
      <c r="F8" s="56" t="s">
        <v>92</v>
      </c>
      <c r="G8" s="56"/>
      <c r="H8" s="57"/>
      <c r="I8" s="30" t="s">
        <v>53</v>
      </c>
      <c r="J8" s="30"/>
      <c r="K8" s="56" t="s">
        <v>93</v>
      </c>
      <c r="L8" s="56"/>
      <c r="M8" s="30">
        <v>14</v>
      </c>
      <c r="N8" s="30">
        <v>18</v>
      </c>
      <c r="O8" s="56" t="s">
        <v>94</v>
      </c>
      <c r="P8" s="56"/>
      <c r="Q8" s="30"/>
      <c r="R8" s="30" t="s">
        <v>53</v>
      </c>
      <c r="S8" s="30"/>
      <c r="T8" s="56" t="s">
        <v>95</v>
      </c>
      <c r="U8" s="56"/>
      <c r="V8" s="30">
        <v>15</v>
      </c>
      <c r="W8" s="30" t="s">
        <v>80</v>
      </c>
      <c r="X8" s="56" t="s">
        <v>96</v>
      </c>
      <c r="Y8" s="56"/>
      <c r="Z8" s="56"/>
      <c r="AA8" s="30" t="s">
        <v>53</v>
      </c>
      <c r="AB8" s="30"/>
      <c r="AC8" s="56" t="s">
        <v>97</v>
      </c>
      <c r="AD8" s="56"/>
      <c r="AG8" s="53"/>
      <c r="AH8" s="53"/>
      <c r="AI8" s="53"/>
      <c r="AJ8" s="53"/>
      <c r="AK8" s="53"/>
      <c r="AL8" s="53"/>
      <c r="AM8" s="53"/>
    </row>
    <row r="9" spans="1:39" ht="33.75" customHeight="1">
      <c r="A9" s="25">
        <v>6</v>
      </c>
      <c r="B9" s="27">
        <v>0.47916666666666669</v>
      </c>
      <c r="C9" s="27">
        <v>0.5</v>
      </c>
      <c r="D9" s="26">
        <v>17</v>
      </c>
      <c r="E9" s="26">
        <v>21</v>
      </c>
      <c r="F9" s="56" t="s">
        <v>100</v>
      </c>
      <c r="G9" s="56"/>
      <c r="H9" s="57"/>
      <c r="I9" s="30" t="s">
        <v>53</v>
      </c>
      <c r="J9" s="30"/>
      <c r="K9" s="56" t="s">
        <v>101</v>
      </c>
      <c r="L9" s="56"/>
      <c r="M9" s="30">
        <v>18</v>
      </c>
      <c r="N9" s="30">
        <v>22</v>
      </c>
      <c r="O9" s="56" t="s">
        <v>102</v>
      </c>
      <c r="P9" s="56"/>
      <c r="Q9" s="30"/>
      <c r="R9" s="30" t="s">
        <v>53</v>
      </c>
      <c r="S9" s="30"/>
      <c r="T9" s="56" t="s">
        <v>103</v>
      </c>
      <c r="U9" s="56"/>
      <c r="V9" s="30">
        <v>16</v>
      </c>
      <c r="W9" s="30" t="s">
        <v>80</v>
      </c>
      <c r="X9" s="56" t="s">
        <v>98</v>
      </c>
      <c r="Y9" s="56"/>
      <c r="Z9" s="30"/>
      <c r="AA9" s="30" t="s">
        <v>53</v>
      </c>
      <c r="AB9" s="30"/>
      <c r="AC9" s="56" t="s">
        <v>99</v>
      </c>
      <c r="AD9" s="56"/>
      <c r="AG9" s="53"/>
      <c r="AH9" s="53"/>
      <c r="AI9" s="53"/>
      <c r="AJ9" s="53"/>
      <c r="AK9" s="53"/>
      <c r="AL9" s="53"/>
      <c r="AM9" s="53"/>
    </row>
    <row r="10" spans="1:39" ht="33.75" customHeight="1">
      <c r="A10" s="25">
        <v>7</v>
      </c>
      <c r="B10" s="27">
        <v>0.5</v>
      </c>
      <c r="C10" s="27">
        <v>0.52083333333333337</v>
      </c>
      <c r="D10" s="26">
        <v>21</v>
      </c>
      <c r="E10" s="26">
        <v>23</v>
      </c>
      <c r="F10" s="56" t="s">
        <v>108</v>
      </c>
      <c r="G10" s="56" t="e">
        <f>リーグ表!Z4</f>
        <v>#NUM!</v>
      </c>
      <c r="H10" s="57"/>
      <c r="I10" s="30" t="s">
        <v>53</v>
      </c>
      <c r="J10" s="30"/>
      <c r="K10" s="56" t="s">
        <v>109</v>
      </c>
      <c r="L10" s="56" t="e">
        <f>リーグ表!Z16</f>
        <v>#NUM!</v>
      </c>
      <c r="M10" s="30">
        <v>22</v>
      </c>
      <c r="N10" s="30">
        <v>24</v>
      </c>
      <c r="O10" s="56" t="s">
        <v>110</v>
      </c>
      <c r="P10" s="56" t="e">
        <f>リーグ表!Z28</f>
        <v>#NUM!</v>
      </c>
      <c r="Q10" s="30"/>
      <c r="R10" s="30" t="s">
        <v>53</v>
      </c>
      <c r="S10" s="30"/>
      <c r="T10" s="56" t="s">
        <v>111</v>
      </c>
      <c r="U10" s="56" t="e">
        <f>リーグ表!Z40</f>
        <v>#NUM!</v>
      </c>
      <c r="V10" s="30">
        <v>19</v>
      </c>
      <c r="W10" s="30" t="s">
        <v>80</v>
      </c>
      <c r="X10" s="56" t="s">
        <v>104</v>
      </c>
      <c r="Y10" s="56"/>
      <c r="Z10" s="57"/>
      <c r="AA10" s="30" t="s">
        <v>53</v>
      </c>
      <c r="AB10" s="30"/>
      <c r="AC10" s="56" t="s">
        <v>105</v>
      </c>
      <c r="AD10" s="56"/>
      <c r="AG10" s="53"/>
      <c r="AH10" s="53"/>
      <c r="AI10" s="53"/>
      <c r="AJ10" s="53"/>
      <c r="AK10" s="53"/>
      <c r="AL10" s="53"/>
      <c r="AM10" s="53"/>
    </row>
    <row r="11" spans="1:39" ht="33.75" customHeight="1">
      <c r="A11" s="25">
        <v>8</v>
      </c>
      <c r="B11" s="27">
        <v>0.52083333333333337</v>
      </c>
      <c r="C11" s="27">
        <v>0.54166666666666663</v>
      </c>
      <c r="D11" s="26">
        <v>23</v>
      </c>
      <c r="E11" s="26">
        <v>25</v>
      </c>
      <c r="F11" s="56" t="s">
        <v>112</v>
      </c>
      <c r="G11" s="56" t="e">
        <f>リーグ表!Z51</f>
        <v>#NUM!</v>
      </c>
      <c r="H11" s="57"/>
      <c r="I11" s="30" t="s">
        <v>53</v>
      </c>
      <c r="J11" s="30"/>
      <c r="K11" s="56" t="s">
        <v>113</v>
      </c>
      <c r="L11" s="56" t="e">
        <f>リーグ表!Z63</f>
        <v>#NUM!</v>
      </c>
      <c r="M11" s="30">
        <v>24</v>
      </c>
      <c r="N11" s="30">
        <v>26</v>
      </c>
      <c r="O11" s="56" t="s">
        <v>114</v>
      </c>
      <c r="P11" s="56" t="e">
        <f>リーグ表!Z75</f>
        <v>#NUM!</v>
      </c>
      <c r="Q11" s="30"/>
      <c r="R11" s="30" t="s">
        <v>53</v>
      </c>
      <c r="S11" s="30"/>
      <c r="T11" s="56" t="s">
        <v>115</v>
      </c>
      <c r="U11" s="56" t="e">
        <f>リーグ表!Z87</f>
        <v>#NUM!</v>
      </c>
      <c r="V11" s="30">
        <v>20</v>
      </c>
      <c r="W11" s="30" t="s">
        <v>80</v>
      </c>
      <c r="X11" s="56" t="s">
        <v>106</v>
      </c>
      <c r="Y11" s="56"/>
      <c r="Z11" s="30"/>
      <c r="AA11" s="30" t="s">
        <v>53</v>
      </c>
      <c r="AB11" s="30"/>
      <c r="AC11" s="56" t="s">
        <v>107</v>
      </c>
      <c r="AD11" s="56"/>
      <c r="AG11" s="53"/>
      <c r="AH11" s="53"/>
      <c r="AI11" s="53"/>
      <c r="AJ11" s="53"/>
      <c r="AK11" s="53"/>
      <c r="AL11" s="53"/>
      <c r="AM11" s="53"/>
    </row>
    <row r="12" spans="1:39" ht="33.75" customHeight="1">
      <c r="A12" s="25">
        <v>9</v>
      </c>
      <c r="B12" s="27">
        <v>0.54166666666666663</v>
      </c>
      <c r="C12" s="27">
        <v>0.5625</v>
      </c>
      <c r="D12" s="26">
        <v>25</v>
      </c>
      <c r="E12" s="26">
        <v>27</v>
      </c>
      <c r="F12" s="56" t="s">
        <v>116</v>
      </c>
      <c r="G12" s="56"/>
      <c r="H12" s="57"/>
      <c r="I12" s="30" t="s">
        <v>53</v>
      </c>
      <c r="J12" s="30"/>
      <c r="K12" s="56" t="s">
        <v>117</v>
      </c>
      <c r="L12" s="56"/>
      <c r="M12" s="30">
        <v>26</v>
      </c>
      <c r="N12" s="30">
        <v>28</v>
      </c>
      <c r="O12" s="56" t="s">
        <v>118</v>
      </c>
      <c r="P12" s="56"/>
      <c r="Q12" s="30"/>
      <c r="R12" s="30" t="s">
        <v>53</v>
      </c>
      <c r="S12" s="30"/>
      <c r="T12" s="56" t="s">
        <v>119</v>
      </c>
      <c r="U12" s="56"/>
      <c r="V12" s="30"/>
      <c r="W12" s="30"/>
      <c r="X12" s="56"/>
      <c r="Y12" s="56"/>
      <c r="Z12" s="30"/>
      <c r="AA12" s="30" t="s">
        <v>53</v>
      </c>
      <c r="AB12" s="30"/>
      <c r="AC12" s="56"/>
      <c r="AD12" s="56"/>
      <c r="AG12" s="53"/>
      <c r="AH12" s="53"/>
      <c r="AI12" s="53"/>
      <c r="AJ12" s="53"/>
      <c r="AK12" s="53"/>
      <c r="AL12" s="53"/>
      <c r="AM12" s="53"/>
    </row>
    <row r="13" spans="1:39" ht="33.75" customHeight="1">
      <c r="A13" s="25">
        <v>10</v>
      </c>
      <c r="B13" s="27">
        <v>0.5625</v>
      </c>
      <c r="C13" s="27">
        <v>0.58333333333333337</v>
      </c>
      <c r="D13" s="26">
        <v>27</v>
      </c>
      <c r="E13" s="26">
        <v>29</v>
      </c>
      <c r="F13" s="56" t="s">
        <v>120</v>
      </c>
      <c r="G13" s="56"/>
      <c r="H13" s="57"/>
      <c r="I13" s="30" t="s">
        <v>53</v>
      </c>
      <c r="J13" s="30"/>
      <c r="K13" s="56" t="s">
        <v>121</v>
      </c>
      <c r="L13" s="56"/>
      <c r="M13" s="30">
        <v>28</v>
      </c>
      <c r="N13" s="30">
        <v>30</v>
      </c>
      <c r="O13" s="56" t="s">
        <v>122</v>
      </c>
      <c r="P13" s="56"/>
      <c r="Q13" s="30"/>
      <c r="R13" s="30" t="s">
        <v>53</v>
      </c>
      <c r="S13" s="30"/>
      <c r="T13" s="56" t="s">
        <v>123</v>
      </c>
      <c r="U13" s="56"/>
      <c r="V13" s="30"/>
      <c r="W13" s="30"/>
      <c r="X13" s="56"/>
      <c r="Y13" s="56"/>
      <c r="Z13" s="30"/>
      <c r="AA13" s="30" t="s">
        <v>53</v>
      </c>
      <c r="AB13" s="30"/>
      <c r="AC13" s="56"/>
      <c r="AD13" s="56"/>
      <c r="AG13" s="53"/>
      <c r="AH13" s="53"/>
      <c r="AI13" s="53"/>
      <c r="AJ13" s="53"/>
      <c r="AK13" s="53"/>
      <c r="AL13" s="53"/>
      <c r="AM13" s="53"/>
    </row>
    <row r="14" spans="1:39" ht="33.75" customHeight="1">
      <c r="A14" s="25">
        <v>11</v>
      </c>
      <c r="B14" s="27">
        <v>0.58333333333333337</v>
      </c>
      <c r="C14" s="27">
        <v>0.60416666666666663</v>
      </c>
      <c r="D14" s="26">
        <v>29</v>
      </c>
      <c r="E14" s="26">
        <v>31</v>
      </c>
      <c r="F14" s="56" t="s">
        <v>124</v>
      </c>
      <c r="G14" s="56"/>
      <c r="H14" s="57"/>
      <c r="I14" s="30" t="s">
        <v>53</v>
      </c>
      <c r="J14" s="30"/>
      <c r="K14" s="56" t="s">
        <v>125</v>
      </c>
      <c r="L14" s="56"/>
      <c r="M14" s="30">
        <v>30</v>
      </c>
      <c r="N14" s="30">
        <v>32</v>
      </c>
      <c r="O14" s="56" t="s">
        <v>126</v>
      </c>
      <c r="P14" s="56"/>
      <c r="Q14" s="30"/>
      <c r="R14" s="30" t="s">
        <v>53</v>
      </c>
      <c r="S14" s="30"/>
      <c r="T14" s="56" t="s">
        <v>127</v>
      </c>
      <c r="U14" s="56"/>
      <c r="V14" s="30"/>
      <c r="W14" s="30"/>
      <c r="X14" s="56"/>
      <c r="Y14" s="56"/>
      <c r="Z14" s="30"/>
      <c r="AA14" s="30" t="s">
        <v>53</v>
      </c>
      <c r="AB14" s="30"/>
      <c r="AC14" s="56"/>
      <c r="AD14" s="56"/>
      <c r="AG14" s="53"/>
      <c r="AH14" s="53"/>
      <c r="AI14" s="53"/>
      <c r="AJ14" s="53"/>
      <c r="AK14" s="53"/>
      <c r="AL14" s="53"/>
      <c r="AM14" s="53"/>
    </row>
    <row r="15" spans="1:39" ht="33.75" customHeight="1">
      <c r="A15" s="25">
        <v>12</v>
      </c>
      <c r="B15" s="27">
        <v>0.60416666666666663</v>
      </c>
      <c r="C15" s="27">
        <v>0.625</v>
      </c>
      <c r="D15" s="26">
        <v>31</v>
      </c>
      <c r="E15" s="26">
        <v>33</v>
      </c>
      <c r="F15" s="56" t="s">
        <v>128</v>
      </c>
      <c r="G15" s="56"/>
      <c r="H15" s="57"/>
      <c r="I15" s="30" t="s">
        <v>53</v>
      </c>
      <c r="J15" s="30"/>
      <c r="K15" s="56" t="s">
        <v>129</v>
      </c>
      <c r="L15" s="56"/>
      <c r="M15" s="30">
        <v>32</v>
      </c>
      <c r="N15" s="30">
        <v>34</v>
      </c>
      <c r="O15" s="56" t="s">
        <v>130</v>
      </c>
      <c r="P15" s="56"/>
      <c r="Q15" s="30"/>
      <c r="R15" s="30" t="s">
        <v>53</v>
      </c>
      <c r="S15" s="30"/>
      <c r="T15" s="56" t="s">
        <v>131</v>
      </c>
      <c r="U15" s="56"/>
      <c r="V15" s="30"/>
      <c r="W15" s="30"/>
      <c r="X15" s="56"/>
      <c r="Y15" s="56"/>
      <c r="Z15" s="30"/>
      <c r="AA15" s="30" t="s">
        <v>53</v>
      </c>
      <c r="AB15" s="30"/>
      <c r="AC15" s="56"/>
      <c r="AD15" s="56"/>
      <c r="AG15" s="53"/>
      <c r="AH15" s="53"/>
      <c r="AI15" s="53"/>
      <c r="AJ15" s="53"/>
      <c r="AK15" s="53"/>
      <c r="AL15" s="53"/>
      <c r="AM15" s="53"/>
    </row>
    <row r="16" spans="1:39" ht="33.75" customHeight="1">
      <c r="A16" s="25">
        <v>13</v>
      </c>
      <c r="B16" s="27">
        <v>0.625</v>
      </c>
      <c r="C16" s="27">
        <v>0.64583333333333337</v>
      </c>
      <c r="D16" s="26">
        <v>33</v>
      </c>
      <c r="E16" s="26">
        <v>35</v>
      </c>
      <c r="F16" s="56" t="s">
        <v>132</v>
      </c>
      <c r="G16" s="56"/>
      <c r="H16" s="57"/>
      <c r="I16" s="30" t="s">
        <v>53</v>
      </c>
      <c r="J16" s="30"/>
      <c r="K16" s="56" t="s">
        <v>133</v>
      </c>
      <c r="L16" s="56"/>
      <c r="M16" s="30">
        <v>34</v>
      </c>
      <c r="N16" s="30">
        <v>36</v>
      </c>
      <c r="O16" s="56" t="s">
        <v>134</v>
      </c>
      <c r="P16" s="56"/>
      <c r="Q16" s="30"/>
      <c r="R16" s="30" t="s">
        <v>53</v>
      </c>
      <c r="S16" s="30"/>
      <c r="T16" s="56" t="s">
        <v>135</v>
      </c>
      <c r="U16" s="56"/>
      <c r="V16" s="30"/>
      <c r="W16" s="30"/>
      <c r="X16" s="56"/>
      <c r="Y16" s="56"/>
      <c r="Z16" s="30"/>
      <c r="AA16" s="30" t="s">
        <v>53</v>
      </c>
      <c r="AB16" s="30"/>
      <c r="AC16" s="56"/>
      <c r="AD16" s="56"/>
      <c r="AG16" s="53"/>
      <c r="AH16" s="53"/>
      <c r="AI16" s="53"/>
      <c r="AJ16" s="53"/>
      <c r="AK16" s="53"/>
      <c r="AL16" s="53"/>
      <c r="AM16" s="53"/>
    </row>
    <row r="17" spans="1:39" ht="33.75" customHeight="1">
      <c r="A17" s="25">
        <v>14</v>
      </c>
      <c r="B17" s="27">
        <v>0.64583333333333337</v>
      </c>
      <c r="C17" s="27">
        <v>0.66666666666666663</v>
      </c>
      <c r="D17" s="26">
        <v>35</v>
      </c>
      <c r="E17" s="26">
        <v>37</v>
      </c>
      <c r="F17" s="56" t="s">
        <v>136</v>
      </c>
      <c r="G17" s="56"/>
      <c r="H17" s="57"/>
      <c r="I17" s="30" t="s">
        <v>53</v>
      </c>
      <c r="J17" s="30"/>
      <c r="K17" s="56" t="s">
        <v>137</v>
      </c>
      <c r="L17" s="56"/>
      <c r="M17" s="30">
        <v>36</v>
      </c>
      <c r="N17" s="30">
        <v>38</v>
      </c>
      <c r="O17" s="56" t="s">
        <v>138</v>
      </c>
      <c r="P17" s="56"/>
      <c r="Q17" s="30"/>
      <c r="R17" s="30" t="s">
        <v>53</v>
      </c>
      <c r="S17" s="30"/>
      <c r="T17" s="56" t="s">
        <v>139</v>
      </c>
      <c r="U17" s="56"/>
      <c r="V17" s="30"/>
      <c r="W17" s="30"/>
      <c r="X17" s="56"/>
      <c r="Y17" s="56"/>
      <c r="Z17" s="30"/>
      <c r="AA17" s="30" t="s">
        <v>53</v>
      </c>
      <c r="AB17" s="30"/>
      <c r="AC17" s="56"/>
      <c r="AD17" s="56"/>
      <c r="AG17" s="53"/>
      <c r="AH17" s="53"/>
      <c r="AI17" s="53"/>
      <c r="AJ17" s="53"/>
      <c r="AK17" s="53"/>
      <c r="AL17" s="53"/>
      <c r="AM17" s="53"/>
    </row>
    <row r="18" spans="1:39" ht="33.75" customHeight="1">
      <c r="A18" s="25">
        <v>15</v>
      </c>
      <c r="B18" s="27">
        <v>0.66666666666666663</v>
      </c>
      <c r="C18" s="27">
        <v>0.6875</v>
      </c>
      <c r="D18" s="26">
        <v>37</v>
      </c>
      <c r="E18" s="26" t="s">
        <v>79</v>
      </c>
      <c r="F18" s="56" t="s">
        <v>140</v>
      </c>
      <c r="G18" s="56"/>
      <c r="H18" s="57"/>
      <c r="I18" s="30" t="s">
        <v>53</v>
      </c>
      <c r="J18" s="30"/>
      <c r="K18" s="56" t="s">
        <v>141</v>
      </c>
      <c r="L18" s="56"/>
      <c r="M18" s="30">
        <v>38</v>
      </c>
      <c r="N18" s="30" t="s">
        <v>79</v>
      </c>
      <c r="O18" s="56" t="s">
        <v>142</v>
      </c>
      <c r="P18" s="56"/>
      <c r="Q18" s="30"/>
      <c r="R18" s="30" t="s">
        <v>53</v>
      </c>
      <c r="S18" s="30"/>
      <c r="T18" s="56" t="s">
        <v>143</v>
      </c>
      <c r="U18" s="56"/>
      <c r="V18" s="30"/>
      <c r="W18" s="30"/>
      <c r="X18" s="56"/>
      <c r="Y18" s="56"/>
      <c r="Z18" s="30"/>
      <c r="AA18" s="30" t="s">
        <v>53</v>
      </c>
      <c r="AB18" s="30"/>
      <c r="AC18" s="56"/>
      <c r="AD18" s="56"/>
      <c r="AG18" s="53"/>
      <c r="AH18" s="53"/>
      <c r="AI18" s="53"/>
      <c r="AJ18" s="53"/>
      <c r="AK18" s="53"/>
      <c r="AL18" s="53"/>
      <c r="AM18" s="53"/>
    </row>
    <row r="19" spans="1:39" ht="33.75" customHeight="1">
      <c r="A19" s="25">
        <v>16</v>
      </c>
      <c r="B19" s="27"/>
      <c r="C19" s="27"/>
      <c r="D19" s="26"/>
      <c r="E19" s="26"/>
      <c r="F19" s="56"/>
      <c r="G19" s="56"/>
      <c r="H19" s="57"/>
      <c r="I19" s="30" t="s">
        <v>53</v>
      </c>
      <c r="J19" s="30"/>
      <c r="K19" s="56"/>
      <c r="L19" s="56"/>
      <c r="M19" s="30"/>
      <c r="N19" s="30"/>
      <c r="O19" s="56"/>
      <c r="P19" s="56"/>
      <c r="Q19" s="30"/>
      <c r="R19" s="30" t="s">
        <v>53</v>
      </c>
      <c r="S19" s="30"/>
      <c r="T19" s="56"/>
      <c r="U19" s="56"/>
      <c r="V19" s="30"/>
      <c r="W19" s="30"/>
      <c r="X19" s="56"/>
      <c r="Y19" s="56"/>
      <c r="Z19" s="30"/>
      <c r="AA19" s="30" t="s">
        <v>53</v>
      </c>
      <c r="AB19" s="30"/>
      <c r="AC19" s="56"/>
      <c r="AD19" s="56"/>
      <c r="AG19" s="53"/>
      <c r="AH19" s="53"/>
      <c r="AI19" s="53"/>
      <c r="AJ19" s="53"/>
      <c r="AK19" s="53"/>
      <c r="AL19" s="53"/>
      <c r="AM19" s="53"/>
    </row>
    <row r="20" spans="1:39" ht="27" customHeight="1">
      <c r="A20" s="191" t="s">
        <v>52</v>
      </c>
      <c r="B20" s="191"/>
      <c r="C20" s="191"/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2"/>
      <c r="Y20" s="192"/>
      <c r="Z20" s="192"/>
      <c r="AA20" s="192"/>
      <c r="AB20" s="192"/>
      <c r="AC20" s="192"/>
      <c r="AD20" s="111"/>
    </row>
    <row r="22" spans="1:39">
      <c r="D22" s="60"/>
      <c r="E22" s="60"/>
      <c r="F22" s="60"/>
      <c r="G22" s="60"/>
      <c r="H22" s="60"/>
    </row>
    <row r="23" spans="1:39">
      <c r="D23" s="60"/>
      <c r="E23" s="60"/>
      <c r="F23" s="60"/>
      <c r="G23" s="60"/>
      <c r="H23" s="60"/>
    </row>
    <row r="24" spans="1:39">
      <c r="D24" s="60"/>
      <c r="E24" s="60"/>
      <c r="F24" s="60"/>
      <c r="G24" s="60"/>
      <c r="H24" s="60"/>
    </row>
    <row r="25" spans="1:39">
      <c r="D25" s="60"/>
      <c r="E25" s="60"/>
      <c r="F25" s="60"/>
      <c r="G25" s="60"/>
      <c r="H25" s="60"/>
    </row>
    <row r="26" spans="1:39">
      <c r="D26" s="60"/>
      <c r="E26" s="60"/>
      <c r="F26" s="60"/>
      <c r="G26" s="60"/>
      <c r="H26" s="60"/>
    </row>
    <row r="27" spans="1:39">
      <c r="A27" s="54"/>
      <c r="D27" s="60"/>
      <c r="E27" s="60"/>
      <c r="F27" s="60"/>
      <c r="G27" s="60"/>
      <c r="H27" s="60"/>
    </row>
  </sheetData>
  <sheetProtection password="8B43" sheet="1" objects="1" scenarios="1"/>
  <mergeCells count="6">
    <mergeCell ref="A20:AC20"/>
    <mergeCell ref="A1:AC1"/>
    <mergeCell ref="A2:AC2"/>
    <mergeCell ref="F3:L3"/>
    <mergeCell ref="X3:AD3"/>
    <mergeCell ref="O3:U3"/>
  </mergeCells>
  <phoneticPr fontId="1"/>
  <printOptions horizontalCentered="1" verticalCentered="1"/>
  <pageMargins left="0" right="0" top="0" bottom="0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32"/>
  <sheetViews>
    <sheetView zoomScaleNormal="100" workbookViewId="0"/>
  </sheetViews>
  <sheetFormatPr defaultRowHeight="13.5"/>
  <cols>
    <col min="1" max="1" width="4.5" customWidth="1"/>
    <col min="2" max="3" width="10" customWidth="1"/>
    <col min="4" max="4" width="31.25" customWidth="1"/>
    <col min="5" max="6" width="5" customWidth="1"/>
    <col min="7" max="7" width="10" customWidth="1"/>
    <col min="8" max="8" width="10.125" customWidth="1"/>
    <col min="9" max="9" width="4.125" customWidth="1"/>
    <col min="10" max="11" width="10" customWidth="1"/>
    <col min="12" max="12" width="31.25" customWidth="1"/>
    <col min="13" max="14" width="5" customWidth="1"/>
    <col min="15" max="16" width="10" customWidth="1"/>
    <col min="17" max="17" width="4.625" customWidth="1"/>
    <col min="18" max="18" width="4.5" customWidth="1"/>
    <col min="19" max="20" width="10" customWidth="1"/>
    <col min="21" max="21" width="31.25" customWidth="1"/>
    <col min="22" max="25" width="5" customWidth="1"/>
    <col min="26" max="26" width="10" customWidth="1"/>
    <col min="27" max="28" width="4.125" customWidth="1"/>
    <col min="29" max="30" width="10" customWidth="1"/>
    <col min="31" max="31" width="31.25" customWidth="1"/>
    <col min="32" max="35" width="5" customWidth="1"/>
    <col min="36" max="36" width="10" customWidth="1"/>
  </cols>
  <sheetData>
    <row r="1" spans="1:38" ht="24.95" customHeight="1">
      <c r="B1" t="s">
        <v>16</v>
      </c>
      <c r="J1" t="s">
        <v>17</v>
      </c>
      <c r="S1" t="s">
        <v>18</v>
      </c>
      <c r="AC1" t="s">
        <v>19</v>
      </c>
    </row>
    <row r="2" spans="1:38" ht="24.95" customHeight="1"/>
    <row r="3" spans="1:38" ht="24.95" customHeight="1">
      <c r="C3" s="195" t="s">
        <v>42</v>
      </c>
      <c r="D3" s="195" t="e">
        <f>リーグ表!Z10</f>
        <v>#NUM!</v>
      </c>
      <c r="K3" s="195" t="s">
        <v>36</v>
      </c>
      <c r="L3" s="195" t="e">
        <f>リーグ表!Z8</f>
        <v>#NUM!</v>
      </c>
      <c r="T3" s="195" t="s">
        <v>35</v>
      </c>
      <c r="U3" s="195" t="e">
        <f>リーグ表!Z6</f>
        <v>#NUM!</v>
      </c>
      <c r="AD3" s="195" t="s">
        <v>20</v>
      </c>
      <c r="AE3" s="195" t="e">
        <f>リーグ表!Z4</f>
        <v>#NUM!</v>
      </c>
    </row>
    <row r="4" spans="1:38" ht="24.95" customHeight="1">
      <c r="C4" s="196"/>
      <c r="D4" s="196"/>
      <c r="E4" s="24"/>
      <c r="F4" s="1"/>
      <c r="K4" s="196"/>
      <c r="L4" s="196"/>
      <c r="M4" s="24"/>
      <c r="N4" s="1"/>
      <c r="T4" s="196"/>
      <c r="U4" s="196"/>
      <c r="V4" s="24"/>
      <c r="W4" s="1"/>
      <c r="X4" s="7"/>
      <c r="AD4" s="196"/>
      <c r="AE4" s="196"/>
      <c r="AF4" s="24"/>
      <c r="AG4" s="1"/>
      <c r="AH4" s="7"/>
    </row>
    <row r="5" spans="1:38" ht="24.95" customHeight="1">
      <c r="D5" s="4"/>
      <c r="E5" s="7">
        <v>1</v>
      </c>
      <c r="F5" s="2"/>
      <c r="L5" s="4"/>
      <c r="M5" s="7">
        <v>7</v>
      </c>
      <c r="N5" s="2"/>
      <c r="U5" s="4"/>
      <c r="V5" s="7">
        <v>9</v>
      </c>
      <c r="W5" s="2"/>
      <c r="X5" s="7"/>
      <c r="AE5" s="4"/>
      <c r="AF5" s="7">
        <v>21</v>
      </c>
      <c r="AG5" s="2"/>
      <c r="AH5" s="7"/>
    </row>
    <row r="6" spans="1:38" ht="24.95" customHeight="1">
      <c r="A6" s="9"/>
      <c r="B6" s="5"/>
      <c r="C6" s="7"/>
      <c r="E6" s="7"/>
      <c r="F6" s="2"/>
      <c r="G6" s="1"/>
      <c r="J6" s="5"/>
      <c r="K6" s="7"/>
      <c r="M6" s="7"/>
      <c r="N6" s="2"/>
      <c r="O6" s="1"/>
      <c r="R6" s="9"/>
      <c r="S6" s="5"/>
      <c r="T6" s="7"/>
      <c r="V6" s="7"/>
      <c r="W6" s="2"/>
      <c r="X6" s="15"/>
      <c r="Y6" s="1"/>
      <c r="AC6" s="5"/>
      <c r="AD6" s="7"/>
      <c r="AF6" s="7"/>
      <c r="AG6" s="2"/>
      <c r="AH6" s="15"/>
      <c r="AI6" s="1"/>
    </row>
    <row r="7" spans="1:38" ht="24.95" customHeight="1">
      <c r="A7" s="9"/>
      <c r="B7" s="6"/>
      <c r="C7" s="195" t="s">
        <v>43</v>
      </c>
      <c r="D7" s="195" t="e">
        <f>リーグ表!Z22</f>
        <v>#NUM!</v>
      </c>
      <c r="E7" s="23"/>
      <c r="F7" s="3"/>
      <c r="G7" s="2"/>
      <c r="J7" s="6"/>
      <c r="K7" s="195" t="s">
        <v>37</v>
      </c>
      <c r="L7" s="195" t="e">
        <f>リーグ表!Z20</f>
        <v>#NUM!</v>
      </c>
      <c r="M7" s="23"/>
      <c r="N7" s="3"/>
      <c r="O7" s="2"/>
      <c r="R7" s="9"/>
      <c r="S7" s="6"/>
      <c r="T7" s="195" t="s">
        <v>34</v>
      </c>
      <c r="U7" s="195" t="e">
        <f>リーグ表!Z18</f>
        <v>#NUM!</v>
      </c>
      <c r="V7" s="23"/>
      <c r="W7" s="3"/>
      <c r="X7" s="16"/>
      <c r="Y7" s="2"/>
      <c r="AC7" s="6"/>
      <c r="AD7" s="195" t="s">
        <v>21</v>
      </c>
      <c r="AE7" s="195" t="e">
        <f>リーグ表!Z16</f>
        <v>#NUM!</v>
      </c>
      <c r="AF7" s="23"/>
      <c r="AG7" s="3"/>
      <c r="AH7" s="16"/>
      <c r="AI7" s="2"/>
    </row>
    <row r="8" spans="1:38" ht="24.95" customHeight="1">
      <c r="A8" s="9"/>
      <c r="B8" s="6"/>
      <c r="C8" s="196"/>
      <c r="D8" s="196"/>
      <c r="G8" s="2"/>
      <c r="J8" s="6"/>
      <c r="K8" s="196"/>
      <c r="L8" s="196"/>
      <c r="O8" s="2"/>
      <c r="R8" s="9"/>
      <c r="S8" s="6"/>
      <c r="T8" s="196"/>
      <c r="U8" s="196"/>
      <c r="Y8" s="2"/>
      <c r="AC8" s="6"/>
      <c r="AD8" s="196"/>
      <c r="AE8" s="196"/>
      <c r="AI8" s="2"/>
    </row>
    <row r="9" spans="1:38" ht="24.95" customHeight="1">
      <c r="A9" s="9"/>
      <c r="B9" s="14">
        <v>15</v>
      </c>
      <c r="C9" s="34"/>
      <c r="D9" s="4"/>
      <c r="G9" s="2">
        <v>13</v>
      </c>
      <c r="J9" s="14">
        <v>19</v>
      </c>
      <c r="K9" s="34"/>
      <c r="L9" s="4"/>
      <c r="O9" s="2">
        <v>17</v>
      </c>
      <c r="R9" s="9"/>
      <c r="S9" s="14">
        <v>27</v>
      </c>
      <c r="T9" s="34"/>
      <c r="U9" s="4"/>
      <c r="Y9" s="2">
        <v>25</v>
      </c>
      <c r="AC9" s="14">
        <v>31</v>
      </c>
      <c r="AD9" s="34"/>
      <c r="AE9" s="4"/>
      <c r="AI9" s="2">
        <v>33</v>
      </c>
    </row>
    <row r="10" spans="1:38" ht="24.95" customHeight="1">
      <c r="A10" s="9"/>
      <c r="B10" s="6"/>
      <c r="C10" s="7"/>
      <c r="G10" s="2"/>
      <c r="H10" s="1"/>
      <c r="J10" s="6"/>
      <c r="K10" s="7"/>
      <c r="O10" s="2"/>
      <c r="P10" s="1"/>
      <c r="Q10" s="7"/>
      <c r="R10" s="9"/>
      <c r="S10" s="6"/>
      <c r="T10" s="7"/>
      <c r="Y10" s="2"/>
      <c r="Z10" s="1"/>
      <c r="AC10" s="6"/>
      <c r="AD10" s="7"/>
      <c r="AI10" s="2"/>
      <c r="AJ10" s="1"/>
    </row>
    <row r="11" spans="1:38" ht="24.95" customHeight="1">
      <c r="A11" s="9"/>
      <c r="B11" s="6"/>
      <c r="C11" s="195" t="s">
        <v>44</v>
      </c>
      <c r="D11" s="195" t="e">
        <f>リーグ表!Z34</f>
        <v>#NUM!</v>
      </c>
      <c r="G11" s="2"/>
      <c r="H11" s="2"/>
      <c r="J11" s="6"/>
      <c r="K11" s="195" t="s">
        <v>38</v>
      </c>
      <c r="L11" s="195" t="e">
        <f>リーグ表!Z32</f>
        <v>#NUM!</v>
      </c>
      <c r="O11" s="2"/>
      <c r="P11" s="2"/>
      <c r="Q11" s="7"/>
      <c r="R11" s="9"/>
      <c r="S11" s="6"/>
      <c r="T11" s="195" t="s">
        <v>33</v>
      </c>
      <c r="U11" s="195" t="e">
        <f>リーグ表!Z30</f>
        <v>#NUM!</v>
      </c>
      <c r="Y11" s="18"/>
      <c r="Z11" s="2"/>
      <c r="AC11" s="6"/>
      <c r="AD11" s="195" t="s">
        <v>22</v>
      </c>
      <c r="AE11" s="195" t="e">
        <f>リーグ表!Z28</f>
        <v>#NUM!</v>
      </c>
      <c r="AI11" s="18"/>
      <c r="AJ11" s="2"/>
    </row>
    <row r="12" spans="1:38" ht="24.95" customHeight="1">
      <c r="A12" s="9"/>
      <c r="B12" s="6"/>
      <c r="C12" s="196"/>
      <c r="D12" s="196"/>
      <c r="E12" s="24"/>
      <c r="F12" s="1"/>
      <c r="G12" s="2"/>
      <c r="H12" s="2"/>
      <c r="J12" s="6"/>
      <c r="K12" s="196"/>
      <c r="L12" s="196"/>
      <c r="M12" s="24"/>
      <c r="N12" s="1"/>
      <c r="O12" s="2"/>
      <c r="P12" s="2"/>
      <c r="Q12" s="7"/>
      <c r="R12" s="9"/>
      <c r="S12" s="6"/>
      <c r="T12" s="196"/>
      <c r="U12" s="196"/>
      <c r="V12" s="24"/>
      <c r="W12" s="1"/>
      <c r="X12" s="16"/>
      <c r="Y12" s="19"/>
      <c r="Z12" s="2"/>
      <c r="AC12" s="6"/>
      <c r="AD12" s="196"/>
      <c r="AE12" s="196"/>
      <c r="AF12" s="24"/>
      <c r="AG12" s="1"/>
      <c r="AH12" s="16"/>
      <c r="AI12" s="19"/>
      <c r="AJ12" s="2"/>
    </row>
    <row r="13" spans="1:38" ht="24.95" customHeight="1">
      <c r="A13" s="9"/>
      <c r="B13" s="8"/>
      <c r="C13" s="7"/>
      <c r="D13" s="4"/>
      <c r="E13" s="7">
        <v>2</v>
      </c>
      <c r="F13" s="2"/>
      <c r="G13" s="3"/>
      <c r="H13" s="2"/>
      <c r="J13" s="8"/>
      <c r="K13" s="7"/>
      <c r="L13" s="4"/>
      <c r="M13" s="7">
        <v>8</v>
      </c>
      <c r="N13" s="2"/>
      <c r="O13" s="3"/>
      <c r="P13" s="2"/>
      <c r="Q13" s="7"/>
      <c r="R13" s="9"/>
      <c r="S13" s="8"/>
      <c r="T13" s="7"/>
      <c r="U13" s="4"/>
      <c r="V13" s="7">
        <v>10</v>
      </c>
      <c r="W13" s="2"/>
      <c r="X13" s="17"/>
      <c r="Y13" s="20"/>
      <c r="Z13" s="2"/>
      <c r="AC13" s="8"/>
      <c r="AD13" s="7"/>
      <c r="AE13" s="4"/>
      <c r="AF13" s="7">
        <v>22</v>
      </c>
      <c r="AG13" s="2"/>
      <c r="AH13" s="17"/>
      <c r="AI13" s="19"/>
      <c r="AJ13" s="2"/>
    </row>
    <row r="14" spans="1:38" ht="24.95" customHeight="1">
      <c r="E14" s="7"/>
      <c r="F14" s="2"/>
      <c r="H14" s="2"/>
      <c r="M14" s="7"/>
      <c r="N14" s="2"/>
      <c r="P14" s="2"/>
      <c r="Q14" s="7"/>
      <c r="V14" s="7"/>
      <c r="W14" s="2"/>
      <c r="X14" s="7"/>
      <c r="Y14" s="11"/>
      <c r="Z14" s="2"/>
      <c r="AF14" s="7"/>
      <c r="AG14" s="2"/>
      <c r="AH14" s="7"/>
      <c r="AI14" s="35"/>
      <c r="AJ14" s="2"/>
      <c r="AL14" s="7"/>
    </row>
    <row r="15" spans="1:38" ht="24.95" customHeight="1">
      <c r="C15" s="195" t="s">
        <v>45</v>
      </c>
      <c r="D15" s="195" t="e">
        <f>リーグ表!Z46</f>
        <v>#NUM!</v>
      </c>
      <c r="E15" s="23"/>
      <c r="F15" s="3"/>
      <c r="H15" s="2"/>
      <c r="K15" s="195" t="s">
        <v>39</v>
      </c>
      <c r="L15" s="195" t="e">
        <f>リーグ表!Z44</f>
        <v>#NUM!</v>
      </c>
      <c r="M15" s="23"/>
      <c r="N15" s="3"/>
      <c r="P15" s="2"/>
      <c r="Q15" s="7"/>
      <c r="T15" s="195" t="s">
        <v>32</v>
      </c>
      <c r="U15" s="195" t="e">
        <f>リーグ表!Z42</f>
        <v>#NUM!</v>
      </c>
      <c r="V15" s="23"/>
      <c r="W15" s="3"/>
      <c r="X15" s="7"/>
      <c r="Y15" s="11"/>
      <c r="Z15" s="2"/>
      <c r="AD15" s="195" t="s">
        <v>23</v>
      </c>
      <c r="AE15" s="195" t="e">
        <f>リーグ表!Z40</f>
        <v>#NUM!</v>
      </c>
      <c r="AF15" s="23"/>
      <c r="AG15" s="3"/>
      <c r="AH15" s="7"/>
      <c r="AI15" s="11"/>
      <c r="AJ15" s="2"/>
      <c r="AL15" s="7"/>
    </row>
    <row r="16" spans="1:38" ht="24.95" customHeight="1">
      <c r="C16" s="196"/>
      <c r="D16" s="196"/>
      <c r="H16" s="2"/>
      <c r="K16" s="196"/>
      <c r="L16" s="196"/>
      <c r="P16" s="2"/>
      <c r="Q16" s="7"/>
      <c r="T16" s="196"/>
      <c r="U16" s="196"/>
      <c r="Y16" s="11"/>
      <c r="Z16" s="2"/>
      <c r="AD16" s="196"/>
      <c r="AE16" s="196"/>
      <c r="AI16" s="11"/>
      <c r="AJ16" s="2"/>
    </row>
    <row r="17" spans="1:36" ht="24.95" customHeight="1">
      <c r="D17" s="4"/>
      <c r="H17" s="2">
        <v>29</v>
      </c>
      <c r="L17" s="4"/>
      <c r="P17" s="2">
        <v>30</v>
      </c>
      <c r="Q17" s="7"/>
      <c r="U17" s="4"/>
      <c r="X17">
        <v>36</v>
      </c>
      <c r="Y17" s="11"/>
      <c r="Z17" s="2">
        <v>35</v>
      </c>
      <c r="AE17" s="4"/>
      <c r="AH17">
        <v>38</v>
      </c>
      <c r="AI17" s="11"/>
      <c r="AJ17" s="2">
        <v>37</v>
      </c>
    </row>
    <row r="18" spans="1:36" ht="24.95" customHeight="1">
      <c r="H18" s="2"/>
      <c r="P18" s="2"/>
      <c r="Q18" s="7"/>
      <c r="Y18" s="11"/>
      <c r="Z18" s="2"/>
      <c r="AI18" s="11"/>
      <c r="AJ18" s="2"/>
    </row>
    <row r="19" spans="1:36" ht="24.95" customHeight="1">
      <c r="C19" s="195" t="s">
        <v>46</v>
      </c>
      <c r="D19" s="195" t="e">
        <f>リーグ表!Z57</f>
        <v>#NUM!</v>
      </c>
      <c r="H19" s="2"/>
      <c r="K19" s="195" t="s">
        <v>40</v>
      </c>
      <c r="L19" s="195" t="e">
        <f>リーグ表!Z55</f>
        <v>#NUM!</v>
      </c>
      <c r="P19" s="2"/>
      <c r="Q19" s="7"/>
      <c r="T19" s="195" t="s">
        <v>31</v>
      </c>
      <c r="U19" s="195" t="e">
        <f>リーグ表!Z53</f>
        <v>#NUM!</v>
      </c>
      <c r="Y19" s="11"/>
      <c r="Z19" s="2"/>
      <c r="AD19" s="195" t="s">
        <v>24</v>
      </c>
      <c r="AE19" s="195" t="e">
        <f>リーグ表!Z51</f>
        <v>#NUM!</v>
      </c>
      <c r="AI19" s="11"/>
      <c r="AJ19" s="2"/>
    </row>
    <row r="20" spans="1:36" ht="24.95" customHeight="1">
      <c r="C20" s="196"/>
      <c r="D20" s="196"/>
      <c r="E20" s="24"/>
      <c r="F20" s="1"/>
      <c r="H20" s="2"/>
      <c r="K20" s="196"/>
      <c r="L20" s="196"/>
      <c r="M20" s="24"/>
      <c r="N20" s="1"/>
      <c r="P20" s="2"/>
      <c r="Q20" s="7"/>
      <c r="T20" s="196"/>
      <c r="U20" s="196"/>
      <c r="V20" s="24"/>
      <c r="W20" s="1"/>
      <c r="X20" s="7"/>
      <c r="Y20" s="11"/>
      <c r="Z20" s="2"/>
      <c r="AD20" s="196"/>
      <c r="AE20" s="196"/>
      <c r="AF20" s="24"/>
      <c r="AG20" s="1"/>
      <c r="AH20" s="7"/>
      <c r="AI20" s="11"/>
      <c r="AJ20" s="2"/>
    </row>
    <row r="21" spans="1:36" ht="24.95" customHeight="1">
      <c r="D21" s="4"/>
      <c r="E21" s="7">
        <v>3</v>
      </c>
      <c r="F21" s="2"/>
      <c r="H21" s="2"/>
      <c r="L21" s="4"/>
      <c r="M21" s="7">
        <v>5</v>
      </c>
      <c r="N21" s="2"/>
      <c r="P21" s="2"/>
      <c r="Q21" s="7"/>
      <c r="U21" s="4"/>
      <c r="V21" s="7">
        <v>11</v>
      </c>
      <c r="W21" s="2"/>
      <c r="X21" s="7"/>
      <c r="Y21" s="11"/>
      <c r="Z21" s="2"/>
      <c r="AE21" s="4"/>
      <c r="AF21" s="7">
        <v>23</v>
      </c>
      <c r="AG21" s="2"/>
      <c r="AH21" s="7"/>
      <c r="AI21" s="36"/>
      <c r="AJ21" s="2"/>
    </row>
    <row r="22" spans="1:36" ht="24.95" customHeight="1">
      <c r="A22" s="7"/>
      <c r="B22" s="10"/>
      <c r="C22" s="7"/>
      <c r="E22" s="7"/>
      <c r="F22" s="2"/>
      <c r="G22" s="1"/>
      <c r="H22" s="2"/>
      <c r="J22" s="10"/>
      <c r="K22" s="7"/>
      <c r="M22" s="7"/>
      <c r="N22" s="2"/>
      <c r="O22" s="1"/>
      <c r="P22" s="2"/>
      <c r="Q22" s="7"/>
      <c r="R22" s="7"/>
      <c r="S22" s="10"/>
      <c r="T22" s="7"/>
      <c r="V22" s="7"/>
      <c r="W22" s="2"/>
      <c r="X22" s="15"/>
      <c r="Y22" s="21"/>
      <c r="Z22" s="2"/>
      <c r="AC22" s="10"/>
      <c r="AD22" s="7"/>
      <c r="AF22" s="7"/>
      <c r="AG22" s="2"/>
      <c r="AH22" s="15"/>
      <c r="AI22" s="19"/>
      <c r="AJ22" s="2"/>
    </row>
    <row r="23" spans="1:36" ht="24.95" customHeight="1">
      <c r="A23" s="7"/>
      <c r="B23" s="11"/>
      <c r="C23" s="195" t="s">
        <v>47</v>
      </c>
      <c r="D23" s="195" t="e">
        <f>リーグ表!Z69</f>
        <v>#NUM!</v>
      </c>
      <c r="E23" s="23"/>
      <c r="F23" s="3"/>
      <c r="G23" s="2"/>
      <c r="H23" s="2"/>
      <c r="J23" s="11"/>
      <c r="K23" s="195" t="s">
        <v>41</v>
      </c>
      <c r="L23" s="195" t="e">
        <f>リーグ表!Z67</f>
        <v>#NUM!</v>
      </c>
      <c r="M23" s="23"/>
      <c r="N23" s="3"/>
      <c r="O23" s="2"/>
      <c r="P23" s="2"/>
      <c r="Q23" s="7"/>
      <c r="R23" s="7"/>
      <c r="S23" s="11"/>
      <c r="T23" s="195" t="s">
        <v>30</v>
      </c>
      <c r="U23" s="195" t="e">
        <f>リーグ表!Z65</f>
        <v>#NUM!</v>
      </c>
      <c r="V23" s="23"/>
      <c r="W23" s="3"/>
      <c r="X23" s="16"/>
      <c r="Y23" s="19"/>
      <c r="Z23" s="2"/>
      <c r="AC23" s="11"/>
      <c r="AD23" s="195" t="s">
        <v>25</v>
      </c>
      <c r="AE23" s="195" t="e">
        <f>リーグ表!Z63</f>
        <v>#NUM!</v>
      </c>
      <c r="AF23" s="23"/>
      <c r="AG23" s="3"/>
      <c r="AH23" s="16"/>
      <c r="AI23" s="19"/>
      <c r="AJ23" s="2"/>
    </row>
    <row r="24" spans="1:36" ht="24.95" customHeight="1">
      <c r="A24" s="7"/>
      <c r="B24" s="11"/>
      <c r="C24" s="196"/>
      <c r="D24" s="196"/>
      <c r="G24" s="2"/>
      <c r="H24" s="2"/>
      <c r="J24" s="11"/>
      <c r="K24" s="196"/>
      <c r="L24" s="196"/>
      <c r="O24" s="2"/>
      <c r="P24" s="2"/>
      <c r="Q24" s="7"/>
      <c r="R24" s="7"/>
      <c r="S24" s="11"/>
      <c r="T24" s="196"/>
      <c r="U24" s="196"/>
      <c r="Y24" s="22"/>
      <c r="Z24" s="2"/>
      <c r="AC24" s="11"/>
      <c r="AD24" s="196"/>
      <c r="AE24" s="196"/>
      <c r="AI24" s="22"/>
      <c r="AJ24" s="2"/>
    </row>
    <row r="25" spans="1:36" ht="24.95" customHeight="1">
      <c r="A25" s="7"/>
      <c r="B25" s="11"/>
      <c r="C25" s="7"/>
      <c r="D25" s="4"/>
      <c r="G25" s="2">
        <v>14</v>
      </c>
      <c r="H25" s="3"/>
      <c r="J25" s="11"/>
      <c r="K25" s="7"/>
      <c r="L25" s="4"/>
      <c r="O25" s="2">
        <v>18</v>
      </c>
      <c r="P25" s="3"/>
      <c r="Q25" s="7"/>
      <c r="R25" s="7"/>
      <c r="S25" s="11"/>
      <c r="T25" s="7"/>
      <c r="U25" s="4"/>
      <c r="Y25" s="2">
        <v>26</v>
      </c>
      <c r="Z25" s="3"/>
      <c r="AC25" s="11"/>
      <c r="AD25" s="7"/>
      <c r="AE25" s="4"/>
      <c r="AI25" s="2">
        <v>34</v>
      </c>
      <c r="AJ25" s="3"/>
    </row>
    <row r="26" spans="1:36" ht="24.95" customHeight="1">
      <c r="A26" s="7"/>
      <c r="B26" s="13">
        <v>16</v>
      </c>
      <c r="C26" s="34"/>
      <c r="G26" s="2"/>
      <c r="J26" s="13">
        <v>20</v>
      </c>
      <c r="K26" s="34"/>
      <c r="O26" s="2"/>
      <c r="R26" s="7"/>
      <c r="S26" s="13">
        <v>28</v>
      </c>
      <c r="T26" s="34"/>
      <c r="Y26" s="2"/>
      <c r="AC26" s="13">
        <v>32</v>
      </c>
      <c r="AD26" s="34"/>
      <c r="AI26" s="2"/>
    </row>
    <row r="27" spans="1:36" ht="24.95" customHeight="1">
      <c r="A27" s="7"/>
      <c r="B27" s="11"/>
      <c r="C27" s="195" t="s">
        <v>50</v>
      </c>
      <c r="D27" s="195" t="e">
        <f>リーグ表!Z81</f>
        <v>#NUM!</v>
      </c>
      <c r="G27" s="2"/>
      <c r="J27" s="11"/>
      <c r="K27" s="195" t="s">
        <v>48</v>
      </c>
      <c r="L27" s="195" t="e">
        <f>リーグ表!Z79</f>
        <v>#NUM!</v>
      </c>
      <c r="O27" s="2"/>
      <c r="R27" s="7"/>
      <c r="S27" s="11"/>
      <c r="T27" s="195" t="s">
        <v>29</v>
      </c>
      <c r="U27" s="195" t="e">
        <f>リーグ表!Z77</f>
        <v>#NUM!</v>
      </c>
      <c r="Y27" s="2"/>
      <c r="AC27" s="11"/>
      <c r="AD27" s="195" t="s">
        <v>26</v>
      </c>
      <c r="AE27" s="195" t="e">
        <f>リーグ表!Z75</f>
        <v>#NUM!</v>
      </c>
      <c r="AI27" s="2"/>
    </row>
    <row r="28" spans="1:36" ht="24.95" customHeight="1">
      <c r="A28" s="7"/>
      <c r="B28" s="11"/>
      <c r="C28" s="196"/>
      <c r="D28" s="196"/>
      <c r="E28" s="24"/>
      <c r="F28" s="1"/>
      <c r="G28" s="2"/>
      <c r="J28" s="11"/>
      <c r="K28" s="196"/>
      <c r="L28" s="196"/>
      <c r="M28" s="24"/>
      <c r="N28" s="1"/>
      <c r="O28" s="2"/>
      <c r="R28" s="7"/>
      <c r="S28" s="11"/>
      <c r="T28" s="196"/>
      <c r="U28" s="196"/>
      <c r="V28" s="24"/>
      <c r="W28" s="1"/>
      <c r="X28" s="16"/>
      <c r="Y28" s="2"/>
      <c r="AC28" s="11"/>
      <c r="AD28" s="196"/>
      <c r="AE28" s="196"/>
      <c r="AF28" s="24"/>
      <c r="AG28" s="1"/>
      <c r="AH28" s="16"/>
      <c r="AI28" s="2"/>
    </row>
    <row r="29" spans="1:36" ht="24.95" customHeight="1">
      <c r="A29" s="7"/>
      <c r="B29" s="12"/>
      <c r="C29" s="7"/>
      <c r="D29" s="4"/>
      <c r="E29" s="7">
        <v>4</v>
      </c>
      <c r="F29" s="2"/>
      <c r="G29" s="3"/>
      <c r="J29" s="12"/>
      <c r="K29" s="7"/>
      <c r="L29" s="4"/>
      <c r="M29" s="7">
        <v>6</v>
      </c>
      <c r="N29" s="2"/>
      <c r="O29" s="3"/>
      <c r="R29" s="7"/>
      <c r="S29" s="12"/>
      <c r="T29" s="7"/>
      <c r="U29" s="4"/>
      <c r="V29" s="7">
        <v>12</v>
      </c>
      <c r="W29" s="2"/>
      <c r="X29" s="17"/>
      <c r="Y29" s="3"/>
      <c r="AC29" s="12"/>
      <c r="AD29" s="7"/>
      <c r="AE29" s="4"/>
      <c r="AF29" s="7">
        <v>24</v>
      </c>
      <c r="AG29" s="2"/>
      <c r="AH29" s="17"/>
      <c r="AI29" s="3"/>
    </row>
    <row r="30" spans="1:36" ht="24.95" customHeight="1">
      <c r="E30" s="7"/>
      <c r="F30" s="2"/>
      <c r="M30" s="7"/>
      <c r="N30" s="2"/>
      <c r="V30" s="7"/>
      <c r="W30" s="2"/>
      <c r="X30" s="7"/>
      <c r="AF30" s="7"/>
      <c r="AG30" s="2"/>
      <c r="AH30" s="7"/>
    </row>
    <row r="31" spans="1:36" ht="24.95" customHeight="1">
      <c r="C31" s="195" t="s">
        <v>51</v>
      </c>
      <c r="D31" s="195" t="e">
        <f>リーグ表!Z93</f>
        <v>#NUM!</v>
      </c>
      <c r="E31" s="23"/>
      <c r="F31" s="3"/>
      <c r="K31" s="195" t="s">
        <v>49</v>
      </c>
      <c r="L31" s="195" t="e">
        <f>リーグ表!Z91</f>
        <v>#NUM!</v>
      </c>
      <c r="M31" s="23"/>
      <c r="N31" s="3"/>
      <c r="T31" s="195" t="s">
        <v>28</v>
      </c>
      <c r="U31" s="195" t="e">
        <f>リーグ表!Z89</f>
        <v>#NUM!</v>
      </c>
      <c r="V31" s="23"/>
      <c r="W31" s="3"/>
      <c r="X31" s="7"/>
      <c r="AD31" s="195" t="s">
        <v>27</v>
      </c>
      <c r="AE31" s="195" t="e">
        <f>リーグ表!Z87</f>
        <v>#NUM!</v>
      </c>
      <c r="AF31" s="23"/>
      <c r="AG31" s="3"/>
      <c r="AH31" s="7"/>
    </row>
    <row r="32" spans="1:36" ht="24.95" customHeight="1">
      <c r="C32" s="196"/>
      <c r="D32" s="196"/>
      <c r="K32" s="196"/>
      <c r="L32" s="196"/>
      <c r="T32" s="196"/>
      <c r="U32" s="196"/>
      <c r="AD32" s="196"/>
      <c r="AE32" s="196"/>
    </row>
  </sheetData>
  <sheetProtection password="8B43" sheet="1" objects="1" scenarios="1"/>
  <mergeCells count="64">
    <mergeCell ref="AD27:AD28"/>
    <mergeCell ref="AE27:AE28"/>
    <mergeCell ref="C31:C32"/>
    <mergeCell ref="D31:D32"/>
    <mergeCell ref="K31:K32"/>
    <mergeCell ref="L31:L32"/>
    <mergeCell ref="T31:T32"/>
    <mergeCell ref="U31:U32"/>
    <mergeCell ref="AD31:AD32"/>
    <mergeCell ref="AE31:AE32"/>
    <mergeCell ref="C27:C28"/>
    <mergeCell ref="D27:D28"/>
    <mergeCell ref="K27:K28"/>
    <mergeCell ref="L27:L28"/>
    <mergeCell ref="T27:T28"/>
    <mergeCell ref="U27:U28"/>
    <mergeCell ref="AD19:AD20"/>
    <mergeCell ref="AE19:AE20"/>
    <mergeCell ref="C23:C24"/>
    <mergeCell ref="D23:D24"/>
    <mergeCell ref="K23:K24"/>
    <mergeCell ref="L23:L24"/>
    <mergeCell ref="T23:T24"/>
    <mergeCell ref="U23:U24"/>
    <mergeCell ref="AD23:AD24"/>
    <mergeCell ref="AE23:AE24"/>
    <mergeCell ref="C19:C20"/>
    <mergeCell ref="D19:D20"/>
    <mergeCell ref="K19:K20"/>
    <mergeCell ref="L19:L20"/>
    <mergeCell ref="T19:T20"/>
    <mergeCell ref="U19:U20"/>
    <mergeCell ref="AD11:AD12"/>
    <mergeCell ref="AE11:AE12"/>
    <mergeCell ref="C15:C16"/>
    <mergeCell ref="D15:D16"/>
    <mergeCell ref="K15:K16"/>
    <mergeCell ref="L15:L16"/>
    <mergeCell ref="T15:T16"/>
    <mergeCell ref="U15:U16"/>
    <mergeCell ref="AD15:AD16"/>
    <mergeCell ref="AE15:AE16"/>
    <mergeCell ref="C11:C12"/>
    <mergeCell ref="D11:D12"/>
    <mergeCell ref="K11:K12"/>
    <mergeCell ref="L11:L12"/>
    <mergeCell ref="T11:T12"/>
    <mergeCell ref="U11:U12"/>
    <mergeCell ref="AD3:AD4"/>
    <mergeCell ref="AE3:AE4"/>
    <mergeCell ref="C7:C8"/>
    <mergeCell ref="D7:D8"/>
    <mergeCell ref="K7:K8"/>
    <mergeCell ref="L7:L8"/>
    <mergeCell ref="T7:T8"/>
    <mergeCell ref="U7:U8"/>
    <mergeCell ref="AD7:AD8"/>
    <mergeCell ref="AE7:AE8"/>
    <mergeCell ref="C3:C4"/>
    <mergeCell ref="D3:D4"/>
    <mergeCell ref="K3:K4"/>
    <mergeCell ref="L3:L4"/>
    <mergeCell ref="T3:T4"/>
    <mergeCell ref="U3:U4"/>
  </mergeCells>
  <phoneticPr fontId="1"/>
  <pageMargins left="0.7" right="0.5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組合せ表</vt:lpstr>
      <vt:lpstr>1st.ラウンド</vt:lpstr>
      <vt:lpstr>リーグ表</vt:lpstr>
      <vt:lpstr>決勝トーナメントタイムスケジュール</vt:lpstr>
      <vt:lpstr>決トメ表 (チーム名入り)</vt:lpstr>
      <vt:lpstr>'1st.ラウンド'!Print_Area</vt:lpstr>
      <vt:lpstr>リーグ表!Print_Area</vt:lpstr>
      <vt:lpstr>決勝トーナメントタイムスケジュール!Print_Area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北海道建設技術センター</dc:creator>
  <cp:lastModifiedBy>R0216225</cp:lastModifiedBy>
  <cp:lastPrinted>2018-01-04T06:21:09Z</cp:lastPrinted>
  <dcterms:created xsi:type="dcterms:W3CDTF">2014-06-16T06:23:30Z</dcterms:created>
  <dcterms:modified xsi:type="dcterms:W3CDTF">2018-01-09T23:56:11Z</dcterms:modified>
</cp:coreProperties>
</file>