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63" activeTab="0"/>
  </bookViews>
  <sheets>
    <sheet name="1部リーグ戦表" sheetId="1" r:id="rId1"/>
    <sheet name="１部" sheetId="2" r:id="rId2"/>
    <sheet name="警告・退場" sheetId="3" r:id="rId3"/>
  </sheets>
  <definedNames>
    <definedName name="_xlnm.Print_Area" localSheetId="0">'1部リーグ戦表'!$A$1:$CD$45</definedName>
  </definedNames>
  <calcPr fullCalcOnLoad="1"/>
</workbook>
</file>

<file path=xl/sharedStrings.xml><?xml version="1.0" encoding="utf-8"?>
<sst xmlns="http://schemas.openxmlformats.org/spreadsheetml/2006/main" count="805" uniqueCount="190">
  <si>
    <t>七ヶ浜スタジアム</t>
  </si>
  <si>
    <r>
      <rPr>
        <b/>
        <sz val="30"/>
        <rFont val="ＭＳ Ｐゴシック"/>
        <family val="3"/>
      </rPr>
      <t>高円宮杯　ＭＪリーグ</t>
    </r>
    <r>
      <rPr>
        <b/>
        <sz val="30"/>
        <rFont val="CenturyOldst"/>
        <family val="2"/>
      </rPr>
      <t xml:space="preserve">   U-15   2015</t>
    </r>
    <r>
      <rPr>
        <b/>
        <sz val="30"/>
        <rFont val="ＭＳ Ｐゴシック"/>
        <family val="3"/>
      </rPr>
      <t>宮城　【　１部　】　成績表</t>
    </r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</si>
  <si>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</si>
  <si>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</si>
  <si>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</si>
  <si>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</si>
  <si>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</si>
  <si>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</si>
  <si>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</si>
  <si>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</si>
  <si>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FCみやぎ</t>
  </si>
  <si>
    <t>Ｈ</t>
  </si>
  <si>
    <t>－</t>
  </si>
  <si>
    <t>Ａ</t>
  </si>
  <si>
    <t>仙台ＦＣ</t>
  </si>
  <si>
    <t>-</t>
  </si>
  <si>
    <t>ＡＣ ＡＺＺＵＲＲＩ</t>
  </si>
  <si>
    <t>ＡＣ Ｅvolutivo</t>
  </si>
  <si>
    <t>アバンツァーレ</t>
  </si>
  <si>
    <t>コバルトーレ  女川</t>
  </si>
  <si>
    <t>仙台スポーツシューレ</t>
  </si>
  <si>
    <t>八木山中学校</t>
  </si>
  <si>
    <t>七ヶ浜ＳＣ</t>
  </si>
  <si>
    <t>アディダス</t>
  </si>
  <si>
    <t>MJ１部試合日程</t>
  </si>
  <si>
    <t>節</t>
  </si>
  <si>
    <t>期　　日</t>
  </si>
  <si>
    <t>開始時間</t>
  </si>
  <si>
    <t>試合会場</t>
  </si>
  <si>
    <t>対戦カード</t>
  </si>
  <si>
    <t>主審</t>
  </si>
  <si>
    <t>ＡＲ１</t>
  </si>
  <si>
    <t>ＡＲ２</t>
  </si>
  <si>
    <t>４ｔｈ</t>
  </si>
  <si>
    <t>1節</t>
  </si>
  <si>
    <t>サッカー場Cコート</t>
  </si>
  <si>
    <t>VS</t>
  </si>
  <si>
    <t>仙台FC</t>
  </si>
  <si>
    <t>AC　Evolutivo</t>
  </si>
  <si>
    <t>シューレ</t>
  </si>
  <si>
    <t>コバルトーレ</t>
  </si>
  <si>
    <t>2節</t>
  </si>
  <si>
    <t>松島FBCピッチ２</t>
  </si>
  <si>
    <t>AC　AZZURRI</t>
  </si>
  <si>
    <t>3節</t>
  </si>
  <si>
    <t>4節</t>
  </si>
  <si>
    <t>5節</t>
  </si>
  <si>
    <t>6節</t>
  </si>
  <si>
    <t>7節</t>
  </si>
  <si>
    <t>8節</t>
  </si>
  <si>
    <t>9節</t>
  </si>
  <si>
    <t>10節</t>
  </si>
  <si>
    <t>11節</t>
  </si>
  <si>
    <t>12節</t>
  </si>
  <si>
    <t>サッカー場Aコート</t>
  </si>
  <si>
    <t>13節</t>
  </si>
  <si>
    <t>松島FBCピッチ１</t>
  </si>
  <si>
    <t>14節</t>
  </si>
  <si>
    <t>15節</t>
  </si>
  <si>
    <t>泉総合人工芝</t>
  </si>
  <si>
    <t>16節</t>
  </si>
  <si>
    <t>17節</t>
  </si>
  <si>
    <t>18節</t>
  </si>
  <si>
    <t>9：30～10：40</t>
  </si>
  <si>
    <t>10：50～12：00</t>
  </si>
  <si>
    <t>14：10～15：20</t>
  </si>
  <si>
    <t>15：30～16：40</t>
  </si>
  <si>
    <t>10：00～11：10</t>
  </si>
  <si>
    <t>11:20～12：40</t>
  </si>
  <si>
    <t>15:00～16：10</t>
  </si>
  <si>
    <t>16:20～17：30</t>
  </si>
  <si>
    <t>13：00～14：10</t>
  </si>
  <si>
    <t>14：20～15：40</t>
  </si>
  <si>
    <t>コバルトーレ</t>
  </si>
  <si>
    <t>11:20～12：40</t>
  </si>
  <si>
    <t>AC　AZZURRI</t>
  </si>
  <si>
    <t>七ヶ浜ＳＣ</t>
  </si>
  <si>
    <t>仙台FC</t>
  </si>
  <si>
    <t>VS</t>
  </si>
  <si>
    <t>AC Evolutivo</t>
  </si>
  <si>
    <t>シューレ</t>
  </si>
  <si>
    <t>アバンツァーレ</t>
  </si>
  <si>
    <t>コバルトーレ</t>
  </si>
  <si>
    <t>AC Evolutovo</t>
  </si>
  <si>
    <t>ＦＣみやぎ</t>
  </si>
  <si>
    <t>八木山中学校</t>
  </si>
  <si>
    <t>14:50～16：00</t>
  </si>
  <si>
    <t>13：30～14：40</t>
  </si>
  <si>
    <t>１</t>
  </si>
  <si>
    <t>4</t>
  </si>
  <si>
    <t>0</t>
  </si>
  <si>
    <t>2</t>
  </si>
  <si>
    <t>15</t>
  </si>
  <si>
    <t>4</t>
  </si>
  <si>
    <t>1</t>
  </si>
  <si>
    <t>●</t>
  </si>
  <si>
    <t>仙台FC</t>
  </si>
  <si>
    <t>0</t>
  </si>
  <si>
    <t>4</t>
  </si>
  <si>
    <t>名前</t>
  </si>
  <si>
    <t>警告</t>
  </si>
  <si>
    <t>退場</t>
  </si>
  <si>
    <t>備考</t>
  </si>
  <si>
    <t>試合日</t>
  </si>
  <si>
    <t>出場停止</t>
  </si>
  <si>
    <t>エボルティーボ</t>
  </si>
  <si>
    <t>対戦チーム</t>
  </si>
  <si>
    <t>佐々木　康陽</t>
  </si>
  <si>
    <t>○</t>
  </si>
  <si>
    <t>七ヶ浜ＳＣ</t>
  </si>
  <si>
    <t>アバンツァーレ</t>
  </si>
  <si>
    <t>佐々木　颯大</t>
  </si>
  <si>
    <t>八木山中学校</t>
  </si>
  <si>
    <t>上床　涼真</t>
  </si>
  <si>
    <t>○</t>
  </si>
  <si>
    <t>伊藤　拓海</t>
  </si>
  <si>
    <t>審判委員会</t>
  </si>
  <si>
    <t>八木山中学校</t>
  </si>
  <si>
    <t>14</t>
  </si>
  <si>
    <t>6</t>
  </si>
  <si>
    <t>9</t>
  </si>
  <si>
    <t>3</t>
  </si>
  <si>
    <t>2</t>
  </si>
  <si>
    <t>7</t>
  </si>
  <si>
    <t>アズーリ</t>
  </si>
  <si>
    <t>佐藤　光</t>
  </si>
  <si>
    <t>○</t>
  </si>
  <si>
    <t>0</t>
  </si>
  <si>
    <t>4</t>
  </si>
  <si>
    <t>仙台FC</t>
  </si>
  <si>
    <t>エボルティーボ</t>
  </si>
  <si>
    <t>小野寺　将平</t>
  </si>
  <si>
    <t>7</t>
  </si>
  <si>
    <t>1</t>
  </si>
  <si>
    <t>コバルトーレ</t>
  </si>
  <si>
    <t>木村　理央</t>
  </si>
  <si>
    <t>9：30～10：40</t>
  </si>
  <si>
    <t>七ヶ浜スタジアム</t>
  </si>
  <si>
    <t>サッカー場Ｂコート</t>
  </si>
  <si>
    <t>15:00～16：10</t>
  </si>
  <si>
    <t>3</t>
  </si>
  <si>
    <t>VS</t>
  </si>
  <si>
    <t>松島FBCピッチ２</t>
  </si>
  <si>
    <t>サッカー場Cコート</t>
  </si>
  <si>
    <t>シューレ</t>
  </si>
  <si>
    <t>ＦＣみやぎ</t>
  </si>
  <si>
    <t>11：00～12：10</t>
  </si>
  <si>
    <t>12：30～13：40</t>
  </si>
  <si>
    <t>ｱﾊﾞﾝﾂｧｰﾚ</t>
  </si>
  <si>
    <t>シューレ</t>
  </si>
  <si>
    <t>●</t>
  </si>
  <si>
    <t>FCみやぎ</t>
  </si>
  <si>
    <t>○</t>
  </si>
  <si>
    <t>3</t>
  </si>
  <si>
    <t>5</t>
  </si>
  <si>
    <t>3</t>
  </si>
  <si>
    <t>仙台ＦＣ</t>
  </si>
  <si>
    <t>福田　悠馬</t>
  </si>
  <si>
    <t>〇</t>
  </si>
  <si>
    <t>エボルティーボ</t>
  </si>
  <si>
    <t>遠藤　湧真</t>
  </si>
  <si>
    <t>ＦＣみやぎ</t>
  </si>
  <si>
    <t>藤崎　未来斗</t>
  </si>
  <si>
    <t>19:30～20:40</t>
  </si>
  <si>
    <t>13:00～14:10</t>
  </si>
  <si>
    <t>1</t>
  </si>
  <si>
    <t>vs</t>
  </si>
  <si>
    <t>7</t>
  </si>
  <si>
    <t>18：10～19：20</t>
  </si>
  <si>
    <t>仙台FC</t>
  </si>
  <si>
    <t>七ヶ浜ＳＣ</t>
  </si>
  <si>
    <t>-</t>
  </si>
  <si>
    <t>●</t>
  </si>
  <si>
    <t>コバルトーレ</t>
  </si>
  <si>
    <t>アバンツァーレ</t>
  </si>
  <si>
    <t>5</t>
  </si>
  <si>
    <t>1</t>
  </si>
  <si>
    <t>17：20～18：30</t>
  </si>
  <si>
    <t>18：40～19：50</t>
  </si>
  <si>
    <t>サッカー場Cコート</t>
  </si>
  <si>
    <t>1</t>
  </si>
  <si>
    <t>4</t>
  </si>
  <si>
    <t>0</t>
  </si>
  <si>
    <t>平塚　康太</t>
  </si>
  <si>
    <t>シューレ</t>
  </si>
  <si>
    <t>相澤　拓実</t>
  </si>
  <si>
    <t>アバンツァーレ</t>
  </si>
  <si>
    <t>佐竹　栄樹</t>
  </si>
  <si>
    <t>AC Evolutovo</t>
  </si>
  <si>
    <t>七ヶ浜ＳＣ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</si>
</sst>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m&quot;月&quot;d&quot;日&quot;\(aaa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sz val="12"/>
      <name val="MS UI Gothic"/>
      <family val="3"/>
    </font>
    <font>
      <b/>
      <sz val="16"/>
      <name val="MS UI Gothic"/>
      <family val="3"/>
    </font>
    <font>
      <sz val="11"/>
      <name val="MS UI Gothic"/>
      <family val="3"/>
    </font>
    <font>
      <b/>
      <sz val="14"/>
      <name val="MS UI Gothic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30"/>
      <name val="CenturyOldst"/>
      <family val="2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30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MS UI Gothic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 style="medium"/>
      <bottom/>
    </border>
    <border>
      <left style="hair"/>
      <right style="hair"/>
      <top style="hair"/>
      <bottom>
        <color indexed="63"/>
      </bottom>
    </border>
    <border>
      <left/>
      <right/>
      <top style="thick"/>
      <bottom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hair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ashed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>
      <left style="double"/>
      <right/>
      <top/>
      <bottom style="medium"/>
    </border>
    <border diagonalDown="1">
      <left style="thin"/>
      <right/>
      <top style="medium"/>
      <bottom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/>
      <top/>
      <bottom style="medium"/>
      <diagonal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ck"/>
      <top style="double"/>
      <bottom/>
    </border>
    <border>
      <left/>
      <right style="thick"/>
      <top/>
      <bottom style="medium"/>
    </border>
    <border>
      <left/>
      <right style="medium"/>
      <top style="double"/>
      <bottom/>
    </border>
    <border>
      <left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double"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 style="thin"/>
      <top style="thick"/>
      <bottom/>
    </border>
    <border>
      <left style="double"/>
      <right style="thin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 style="thick"/>
      <right/>
      <top/>
      <bottom style="double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medium"/>
      <right style="double"/>
      <top style="double"/>
      <bottom/>
    </border>
    <border>
      <left style="thick"/>
      <right style="thin"/>
      <top style="double"/>
      <bottom/>
    </border>
    <border>
      <left style="double"/>
      <right/>
      <top style="dashed"/>
      <bottom/>
    </border>
    <border>
      <left/>
      <right/>
      <top style="dashed"/>
      <bottom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/>
      <top/>
      <bottom style="dashed"/>
    </border>
    <border>
      <left style="double"/>
      <right/>
      <top style="medium"/>
      <bottom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4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5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3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177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177" fontId="3" fillId="0" borderId="11" xfId="63" applyNumberFormat="1" applyFont="1" applyFill="1" applyBorder="1" applyAlignment="1">
      <alignment horizontal="center" vertical="center"/>
      <protection/>
    </xf>
    <xf numFmtId="20" fontId="3" fillId="0" borderId="11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20" fontId="3" fillId="0" borderId="12" xfId="63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49" fontId="3" fillId="0" borderId="12" xfId="0" applyNumberFormat="1" applyFont="1" applyFill="1" applyBorder="1" applyAlignment="1">
      <alignment horizontal="center" vertical="center" shrinkToFit="1"/>
    </xf>
    <xf numFmtId="177" fontId="3" fillId="0" borderId="13" xfId="63" applyNumberFormat="1" applyFont="1" applyFill="1" applyBorder="1" applyAlignment="1">
      <alignment horizontal="center" vertical="center"/>
      <protection/>
    </xf>
    <xf numFmtId="20" fontId="3" fillId="0" borderId="13" xfId="63" applyNumberFormat="1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0" fontId="6" fillId="7" borderId="10" xfId="63" applyFont="1" applyFill="1" applyBorder="1" applyAlignment="1">
      <alignment horizontal="center" vertical="center" shrinkToFit="1"/>
      <protection/>
    </xf>
    <xf numFmtId="0" fontId="6" fillId="7" borderId="14" xfId="63" applyNumberFormat="1" applyFont="1" applyFill="1" applyBorder="1" applyAlignment="1">
      <alignment horizontal="center" vertical="center" shrinkToFit="1"/>
      <protection/>
    </xf>
    <xf numFmtId="0" fontId="6" fillId="7" borderId="15" xfId="63" applyNumberFormat="1" applyFont="1" applyFill="1" applyBorder="1" applyAlignment="1">
      <alignment horizontal="center" vertical="center" shrinkToFit="1"/>
      <protection/>
    </xf>
    <xf numFmtId="0" fontId="6" fillId="7" borderId="16" xfId="63" applyNumberFormat="1" applyFont="1" applyFill="1" applyBorder="1" applyAlignment="1">
      <alignment horizontal="center" vertical="center" shrinkToFit="1"/>
      <protection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6" fillId="0" borderId="18" xfId="63" applyFont="1" applyFill="1" applyBorder="1" applyAlignment="1">
      <alignment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177" fontId="3" fillId="0" borderId="18" xfId="63" applyNumberFormat="1" applyFont="1" applyFill="1" applyBorder="1" applyAlignment="1">
      <alignment horizontal="center" vertical="center"/>
      <protection/>
    </xf>
    <xf numFmtId="20" fontId="3" fillId="0" borderId="18" xfId="63" applyNumberFormat="1" applyFont="1" applyFill="1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177" fontId="2" fillId="0" borderId="11" xfId="63" applyNumberFormat="1" applyFont="1" applyFill="1" applyBorder="1" applyAlignment="1">
      <alignment horizontal="center" vertical="center"/>
      <protection/>
    </xf>
    <xf numFmtId="177" fontId="2" fillId="0" borderId="13" xfId="63" applyNumberFormat="1" applyFont="1" applyFill="1" applyBorder="1" applyAlignment="1">
      <alignment horizontal="center" vertical="center"/>
      <protection/>
    </xf>
    <xf numFmtId="56" fontId="6" fillId="7" borderId="15" xfId="63" applyNumberFormat="1" applyFont="1" applyFill="1" applyBorder="1" applyAlignment="1">
      <alignment horizontal="center" vertical="center" shrinkToFit="1"/>
      <protection/>
    </xf>
    <xf numFmtId="0" fontId="6" fillId="7" borderId="11" xfId="63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7" fillId="0" borderId="14" xfId="63" applyNumberFormat="1" applyFont="1" applyFill="1" applyBorder="1" applyAlignment="1">
      <alignment horizontal="center" vertical="center" shrinkToFit="1"/>
      <protection/>
    </xf>
    <xf numFmtId="177" fontId="3" fillId="0" borderId="12" xfId="63" applyNumberFormat="1" applyFont="1" applyFill="1" applyBorder="1" applyAlignment="1">
      <alignment horizontal="center" vertical="center"/>
      <protection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49" fontId="34" fillId="0" borderId="18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49" fontId="34" fillId="0" borderId="21" xfId="0" applyNumberFormat="1" applyFont="1" applyFill="1" applyBorder="1" applyAlignment="1">
      <alignment horizontal="center" vertical="center" shrinkToFit="1"/>
    </xf>
    <xf numFmtId="49" fontId="34" fillId="0" borderId="12" xfId="0" applyNumberFormat="1" applyFont="1" applyFill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7" fontId="3" fillId="0" borderId="22" xfId="63" applyNumberFormat="1" applyFont="1" applyFill="1" applyBorder="1" applyAlignment="1">
      <alignment horizontal="center" vertical="center"/>
      <protection/>
    </xf>
    <xf numFmtId="20" fontId="3" fillId="0" borderId="22" xfId="63" applyNumberFormat="1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vertical="center"/>
      <protection/>
    </xf>
    <xf numFmtId="0" fontId="33" fillId="0" borderId="22" xfId="0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4" fillId="0" borderId="22" xfId="0" applyNumberFormat="1" applyFont="1" applyFill="1" applyBorder="1" applyAlignment="1">
      <alignment horizontal="center" vertical="center" shrinkToFit="1"/>
    </xf>
    <xf numFmtId="0" fontId="6" fillId="7" borderId="23" xfId="63" applyNumberFormat="1" applyFont="1" applyFill="1" applyBorder="1" applyAlignment="1">
      <alignment horizontal="center" vertical="center" shrinkToFit="1"/>
      <protection/>
    </xf>
    <xf numFmtId="56" fontId="6" fillId="7" borderId="23" xfId="63" applyNumberFormat="1" applyFont="1" applyFill="1" applyBorder="1" applyAlignment="1">
      <alignment horizontal="center" vertical="center" shrinkToFit="1"/>
      <protection/>
    </xf>
    <xf numFmtId="0" fontId="6" fillId="7" borderId="24" xfId="63" applyNumberFormat="1" applyFont="1" applyFill="1" applyBorder="1" applyAlignment="1">
      <alignment horizontal="center" vertical="center" shrinkToFit="1"/>
      <protection/>
    </xf>
    <xf numFmtId="0" fontId="6" fillId="7" borderId="25" xfId="63" applyNumberFormat="1" applyFont="1" applyFill="1" applyBorder="1" applyAlignment="1">
      <alignment horizontal="center" vertical="center" shrinkToFit="1"/>
      <protection/>
    </xf>
    <xf numFmtId="0" fontId="6" fillId="7" borderId="26" xfId="63" applyNumberFormat="1" applyFont="1" applyFill="1" applyBorder="1" applyAlignment="1">
      <alignment horizontal="center" vertical="center" shrinkToFit="1"/>
      <protection/>
    </xf>
    <xf numFmtId="0" fontId="6" fillId="7" borderId="27" xfId="63" applyNumberFormat="1" applyFont="1" applyFill="1" applyBorder="1" applyAlignment="1">
      <alignment horizontal="center" vertical="center" shrinkToFit="1"/>
      <protection/>
    </xf>
    <xf numFmtId="0" fontId="6" fillId="7" borderId="28" xfId="63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 vertical="center" shrinkToFit="1"/>
    </xf>
    <xf numFmtId="0" fontId="6" fillId="7" borderId="29" xfId="63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177" fontId="2" fillId="0" borderId="22" xfId="63" applyNumberFormat="1" applyFont="1" applyFill="1" applyBorder="1" applyAlignment="1">
      <alignment horizontal="center" vertical="center"/>
      <protection/>
    </xf>
    <xf numFmtId="177" fontId="2" fillId="0" borderId="12" xfId="63" applyNumberFormat="1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6" fillId="7" borderId="31" xfId="63" applyFont="1" applyFill="1" applyBorder="1" applyAlignment="1">
      <alignment horizontal="center" vertical="center" shrinkToFit="1"/>
      <protection/>
    </xf>
    <xf numFmtId="177" fontId="2" fillId="0" borderId="32" xfId="63" applyNumberFormat="1" applyFont="1" applyFill="1" applyBorder="1" applyAlignment="1">
      <alignment horizontal="center" vertical="center"/>
      <protection/>
    </xf>
    <xf numFmtId="177" fontId="4" fillId="0" borderId="33" xfId="0" applyNumberFormat="1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0" fontId="4" fillId="0" borderId="33" xfId="63" applyFont="1" applyFill="1" applyBorder="1" applyAlignment="1">
      <alignment horizontal="center" vertical="center"/>
      <protection/>
    </xf>
    <xf numFmtId="177" fontId="4" fillId="0" borderId="33" xfId="63" applyNumberFormat="1" applyFont="1" applyFill="1" applyBorder="1" applyAlignment="1">
      <alignment horizontal="center" vertical="center"/>
      <protection/>
    </xf>
    <xf numFmtId="20" fontId="4" fillId="0" borderId="33" xfId="63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4" fillId="0" borderId="33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35" fillId="0" borderId="3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6" fillId="7" borderId="34" xfId="63" applyNumberFormat="1" applyFont="1" applyFill="1" applyBorder="1" applyAlignment="1">
      <alignment horizontal="center" vertical="center" shrinkToFit="1"/>
      <protection/>
    </xf>
    <xf numFmtId="0" fontId="6" fillId="7" borderId="35" xfId="63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 shrinkToFit="1"/>
    </xf>
    <xf numFmtId="0" fontId="0" fillId="7" borderId="12" xfId="0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177" fontId="3" fillId="0" borderId="32" xfId="63" applyNumberFormat="1" applyFont="1" applyFill="1" applyBorder="1" applyAlignment="1">
      <alignment horizontal="center" vertical="center"/>
      <protection/>
    </xf>
    <xf numFmtId="0" fontId="33" fillId="0" borderId="32" xfId="0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49" fontId="34" fillId="0" borderId="32" xfId="0" applyNumberFormat="1" applyFont="1" applyFill="1" applyBorder="1" applyAlignment="1">
      <alignment horizontal="center" vertical="center" shrinkToFit="1"/>
    </xf>
    <xf numFmtId="0" fontId="6" fillId="7" borderId="37" xfId="63" applyNumberFormat="1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20" fontId="3" fillId="0" borderId="38" xfId="63" applyNumberFormat="1" applyFont="1" applyFill="1" applyBorder="1" applyAlignment="1">
      <alignment horizontal="center" vertical="center"/>
      <protection/>
    </xf>
    <xf numFmtId="177" fontId="3" fillId="0" borderId="39" xfId="0" applyNumberFormat="1" applyFont="1" applyFill="1" applyBorder="1" applyAlignment="1">
      <alignment horizontal="center" vertical="center"/>
    </xf>
    <xf numFmtId="20" fontId="3" fillId="0" borderId="39" xfId="0" applyNumberFormat="1" applyFont="1" applyFill="1" applyBorder="1" applyAlignment="1">
      <alignment horizontal="center" vertical="center"/>
    </xf>
    <xf numFmtId="0" fontId="3" fillId="0" borderId="39" xfId="63" applyFont="1" applyFill="1" applyBorder="1" applyAlignment="1">
      <alignment horizontal="center" vertical="center"/>
      <protection/>
    </xf>
    <xf numFmtId="177" fontId="3" fillId="0" borderId="11" xfId="63" applyNumberFormat="1" applyFont="1" applyFill="1" applyBorder="1" applyAlignment="1">
      <alignment horizontal="center" vertical="center" shrinkToFit="1"/>
      <protection/>
    </xf>
    <xf numFmtId="0" fontId="34" fillId="7" borderId="40" xfId="63" applyFont="1" applyFill="1" applyBorder="1" applyAlignment="1">
      <alignment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3" fillId="0" borderId="32" xfId="63" applyNumberFormat="1" applyFont="1" applyFill="1" applyBorder="1" applyAlignment="1">
      <alignment horizontal="center" vertical="center"/>
      <protection/>
    </xf>
    <xf numFmtId="56" fontId="4" fillId="0" borderId="33" xfId="63" applyNumberFormat="1" applyFont="1" applyFill="1" applyBorder="1" applyAlignment="1">
      <alignment horizontal="center" vertical="center"/>
      <protection/>
    </xf>
    <xf numFmtId="0" fontId="6" fillId="24" borderId="23" xfId="63" applyNumberFormat="1" applyFont="1" applyFill="1" applyBorder="1" applyAlignment="1">
      <alignment horizontal="center" vertical="center" shrinkToFit="1"/>
      <protection/>
    </xf>
    <xf numFmtId="0" fontId="6" fillId="24" borderId="14" xfId="63" applyNumberFormat="1" applyFont="1" applyFill="1" applyBorder="1" applyAlignment="1">
      <alignment horizontal="center" vertical="center" shrinkToFit="1"/>
      <protection/>
    </xf>
    <xf numFmtId="0" fontId="6" fillId="24" borderId="12" xfId="63" applyNumberFormat="1" applyFont="1" applyFill="1" applyBorder="1" applyAlignment="1">
      <alignment horizontal="center" vertical="center" shrinkToFit="1"/>
      <protection/>
    </xf>
    <xf numFmtId="0" fontId="33" fillId="24" borderId="22" xfId="0" applyFont="1" applyFill="1" applyBorder="1" applyAlignment="1">
      <alignment horizontal="center" vertical="center" shrinkToFit="1"/>
    </xf>
    <xf numFmtId="49" fontId="3" fillId="24" borderId="22" xfId="0" applyNumberFormat="1" applyFont="1" applyFill="1" applyBorder="1" applyAlignment="1">
      <alignment horizontal="center" vertical="center" shrinkToFit="1"/>
    </xf>
    <xf numFmtId="49" fontId="34" fillId="24" borderId="22" xfId="0" applyNumberFormat="1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49" fontId="3" fillId="24" borderId="11" xfId="0" applyNumberFormat="1" applyFont="1" applyFill="1" applyBorder="1" applyAlignment="1">
      <alignment horizontal="center" vertical="center" shrinkToFit="1"/>
    </xf>
    <xf numFmtId="49" fontId="34" fillId="24" borderId="11" xfId="0" applyNumberFormat="1" applyFont="1" applyFill="1" applyBorder="1" applyAlignment="1">
      <alignment horizontal="center" vertical="center" shrinkToFit="1"/>
    </xf>
    <xf numFmtId="0" fontId="33" fillId="24" borderId="12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shrinkToFit="1"/>
    </xf>
    <xf numFmtId="49" fontId="34" fillId="24" borderId="12" xfId="0" applyNumberFormat="1" applyFont="1" applyFill="1" applyBorder="1" applyAlignment="1">
      <alignment horizontal="center" vertical="center" shrinkToFit="1"/>
    </xf>
    <xf numFmtId="0" fontId="13" fillId="0" borderId="41" xfId="63" applyFont="1" applyFill="1" applyBorder="1" applyAlignment="1">
      <alignment horizontal="center" vertical="center"/>
      <protection/>
    </xf>
    <xf numFmtId="0" fontId="13" fillId="0" borderId="17" xfId="63" applyFont="1" applyFill="1" applyBorder="1" applyAlignment="1">
      <alignment horizontal="center" vertical="center"/>
      <protection/>
    </xf>
    <xf numFmtId="0" fontId="13" fillId="0" borderId="42" xfId="63" applyFont="1" applyFill="1" applyBorder="1" applyAlignment="1">
      <alignment horizontal="center" vertical="center"/>
      <protection/>
    </xf>
    <xf numFmtId="0" fontId="13" fillId="0" borderId="43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44" xfId="63" applyFont="1" applyFill="1" applyBorder="1" applyAlignment="1">
      <alignment horizontal="center" vertical="center"/>
      <protection/>
    </xf>
    <xf numFmtId="0" fontId="12" fillId="0" borderId="45" xfId="63" applyFont="1" applyFill="1" applyBorder="1" applyAlignment="1">
      <alignment horizontal="center" vertical="center"/>
      <protection/>
    </xf>
    <xf numFmtId="0" fontId="12" fillId="0" borderId="46" xfId="63" applyFont="1" applyFill="1" applyBorder="1" applyAlignment="1">
      <alignment horizontal="center" vertical="center"/>
      <protection/>
    </xf>
    <xf numFmtId="0" fontId="12" fillId="0" borderId="47" xfId="63" applyFont="1" applyFill="1" applyBorder="1" applyAlignment="1">
      <alignment horizontal="center" vertical="center"/>
      <protection/>
    </xf>
    <xf numFmtId="0" fontId="12" fillId="0" borderId="48" xfId="63" applyFont="1" applyFill="1" applyBorder="1" applyAlignment="1">
      <alignment horizontal="center" vertical="center"/>
      <protection/>
    </xf>
    <xf numFmtId="0" fontId="12" fillId="0" borderId="49" xfId="63" applyFont="1" applyFill="1" applyBorder="1" applyAlignment="1">
      <alignment horizontal="center" vertical="center"/>
      <protection/>
    </xf>
    <xf numFmtId="0" fontId="12" fillId="0" borderId="50" xfId="63" applyFont="1" applyFill="1" applyBorder="1" applyAlignment="1">
      <alignment horizontal="center" vertical="center"/>
      <protection/>
    </xf>
    <xf numFmtId="0" fontId="12" fillId="0" borderId="51" xfId="63" applyFont="1" applyFill="1" applyBorder="1" applyAlignment="1">
      <alignment horizontal="center" vertical="center"/>
      <protection/>
    </xf>
    <xf numFmtId="0" fontId="12" fillId="0" borderId="52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43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53" xfId="63" applyFont="1" applyFill="1" applyBorder="1" applyAlignment="1">
      <alignment horizontal="center" vertical="center"/>
      <protection/>
    </xf>
    <xf numFmtId="0" fontId="10" fillId="0" borderId="54" xfId="63" applyFont="1" applyFill="1" applyBorder="1" applyAlignment="1">
      <alignment horizontal="center" vertical="center"/>
      <protection/>
    </xf>
    <xf numFmtId="0" fontId="10" fillId="23" borderId="55" xfId="63" applyFont="1" applyFill="1" applyBorder="1" applyAlignment="1">
      <alignment horizontal="center" vertical="center"/>
      <protection/>
    </xf>
    <xf numFmtId="0" fontId="10" fillId="23" borderId="56" xfId="63" applyFont="1" applyFill="1" applyBorder="1" applyAlignment="1">
      <alignment horizontal="center" vertical="center"/>
      <protection/>
    </xf>
    <xf numFmtId="0" fontId="10" fillId="23" borderId="57" xfId="63" applyFont="1" applyFill="1" applyBorder="1" applyAlignment="1">
      <alignment horizontal="center" vertical="center"/>
      <protection/>
    </xf>
    <xf numFmtId="0" fontId="10" fillId="23" borderId="58" xfId="63" applyFont="1" applyFill="1" applyBorder="1" applyAlignment="1">
      <alignment horizontal="center" vertical="center"/>
      <protection/>
    </xf>
    <xf numFmtId="0" fontId="12" fillId="0" borderId="41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59" xfId="63" applyFont="1" applyFill="1" applyBorder="1" applyAlignment="1">
      <alignment horizontal="center" vertical="center"/>
      <protection/>
    </xf>
    <xf numFmtId="0" fontId="12" fillId="0" borderId="43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60" xfId="63" applyFont="1" applyFill="1" applyBorder="1" applyAlignment="1">
      <alignment horizontal="center" vertical="center"/>
      <protection/>
    </xf>
    <xf numFmtId="0" fontId="12" fillId="0" borderId="53" xfId="63" applyFont="1" applyFill="1" applyBorder="1" applyAlignment="1">
      <alignment horizontal="center" vertical="center"/>
      <protection/>
    </xf>
    <xf numFmtId="0" fontId="12" fillId="0" borderId="54" xfId="63" applyFont="1" applyFill="1" applyBorder="1" applyAlignment="1">
      <alignment horizontal="center" vertical="center"/>
      <protection/>
    </xf>
    <xf numFmtId="0" fontId="12" fillId="0" borderId="6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63" xfId="63" applyFont="1" applyFill="1" applyBorder="1" applyAlignment="1">
      <alignment horizontal="center" vertical="center"/>
      <protection/>
    </xf>
    <xf numFmtId="0" fontId="10" fillId="0" borderId="64" xfId="63" applyFont="1" applyFill="1" applyBorder="1" applyAlignment="1">
      <alignment horizontal="center" vertical="center"/>
      <protection/>
    </xf>
    <xf numFmtId="0" fontId="10" fillId="0" borderId="65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23" borderId="66" xfId="63" applyFont="1" applyFill="1" applyBorder="1" applyAlignment="1">
      <alignment horizontal="center" vertical="center"/>
      <protection/>
    </xf>
    <xf numFmtId="0" fontId="10" fillId="23" borderId="67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68" xfId="63" applyFont="1" applyFill="1" applyBorder="1" applyAlignment="1">
      <alignment horizontal="center" vertical="center"/>
      <protection/>
    </xf>
    <xf numFmtId="0" fontId="10" fillId="0" borderId="43" xfId="63" applyFont="1" applyFill="1" applyBorder="1" applyAlignment="1">
      <alignment horizontal="center" vertical="center" wrapText="1"/>
      <protection/>
    </xf>
    <xf numFmtId="0" fontId="10" fillId="23" borderId="69" xfId="63" applyFont="1" applyFill="1" applyBorder="1" applyAlignment="1">
      <alignment horizontal="center" vertical="center"/>
      <protection/>
    </xf>
    <xf numFmtId="0" fontId="10" fillId="23" borderId="70" xfId="63" applyFont="1" applyFill="1" applyBorder="1" applyAlignment="1">
      <alignment horizontal="center" vertical="center"/>
      <protection/>
    </xf>
    <xf numFmtId="0" fontId="10" fillId="23" borderId="71" xfId="63" applyFont="1" applyFill="1" applyBorder="1" applyAlignment="1">
      <alignment horizontal="center" vertical="center"/>
      <protection/>
    </xf>
    <xf numFmtId="0" fontId="12" fillId="0" borderId="72" xfId="63" applyFont="1" applyFill="1" applyBorder="1" applyAlignment="1">
      <alignment horizontal="center" vertical="center"/>
      <protection/>
    </xf>
    <xf numFmtId="0" fontId="12" fillId="0" borderId="73" xfId="63" applyFont="1" applyFill="1" applyBorder="1" applyAlignment="1">
      <alignment horizontal="center" vertical="center"/>
      <protection/>
    </xf>
    <xf numFmtId="0" fontId="12" fillId="0" borderId="74" xfId="63" applyFont="1" applyFill="1" applyBorder="1" applyAlignment="1">
      <alignment horizontal="center" vertical="center"/>
      <protection/>
    </xf>
    <xf numFmtId="0" fontId="13" fillId="0" borderId="72" xfId="63" applyFont="1" applyFill="1" applyBorder="1" applyAlignment="1">
      <alignment horizontal="center" vertical="center"/>
      <protection/>
    </xf>
    <xf numFmtId="0" fontId="13" fillId="0" borderId="73" xfId="63" applyFont="1" applyFill="1" applyBorder="1" applyAlignment="1">
      <alignment horizontal="center" vertical="center"/>
      <protection/>
    </xf>
    <xf numFmtId="0" fontId="13" fillId="0" borderId="75" xfId="63" applyFont="1" applyFill="1" applyBorder="1" applyAlignment="1">
      <alignment horizontal="center" vertical="center"/>
      <protection/>
    </xf>
    <xf numFmtId="0" fontId="13" fillId="0" borderId="53" xfId="63" applyFont="1" applyFill="1" applyBorder="1" applyAlignment="1">
      <alignment horizontal="center" vertical="center"/>
      <protection/>
    </xf>
    <xf numFmtId="0" fontId="13" fillId="0" borderId="54" xfId="63" applyFont="1" applyFill="1" applyBorder="1" applyAlignment="1">
      <alignment horizontal="center" vertical="center"/>
      <protection/>
    </xf>
    <xf numFmtId="0" fontId="13" fillId="0" borderId="76" xfId="63" applyFont="1" applyFill="1" applyBorder="1" applyAlignment="1">
      <alignment horizontal="center" vertical="center"/>
      <protection/>
    </xf>
    <xf numFmtId="0" fontId="10" fillId="0" borderId="72" xfId="63" applyFont="1" applyFill="1" applyBorder="1" applyAlignment="1">
      <alignment horizontal="center" vertical="center" wrapText="1"/>
      <protection/>
    </xf>
    <xf numFmtId="0" fontId="10" fillId="0" borderId="73" xfId="63" applyFont="1" applyFill="1" applyBorder="1" applyAlignment="1">
      <alignment horizontal="center" vertical="center"/>
      <protection/>
    </xf>
    <xf numFmtId="0" fontId="10" fillId="0" borderId="77" xfId="63" applyFont="1" applyFill="1" applyBorder="1" applyAlignment="1">
      <alignment horizontal="center" vertical="center"/>
      <protection/>
    </xf>
    <xf numFmtId="0" fontId="10" fillId="0" borderId="78" xfId="63" applyFont="1" applyFill="1" applyBorder="1" applyAlignment="1">
      <alignment horizontal="center" vertical="center"/>
      <protection/>
    </xf>
    <xf numFmtId="0" fontId="10" fillId="0" borderId="35" xfId="63" applyFont="1" applyFill="1" applyBorder="1" applyAlignment="1">
      <alignment horizontal="center" vertical="center"/>
      <protection/>
    </xf>
    <xf numFmtId="0" fontId="11" fillId="23" borderId="79" xfId="63" applyFont="1" applyFill="1" applyBorder="1" applyAlignment="1">
      <alignment horizontal="center" vertical="center"/>
      <protection/>
    </xf>
    <xf numFmtId="0" fontId="11" fillId="23" borderId="47" xfId="63" applyFont="1" applyFill="1" applyBorder="1" applyAlignment="1">
      <alignment horizontal="center" vertical="center"/>
      <protection/>
    </xf>
    <xf numFmtId="0" fontId="11" fillId="23" borderId="80" xfId="63" applyFont="1" applyFill="1" applyBorder="1" applyAlignment="1">
      <alignment horizontal="center" vertical="center"/>
      <protection/>
    </xf>
    <xf numFmtId="0" fontId="11" fillId="23" borderId="81" xfId="63" applyFont="1" applyFill="1" applyBorder="1" applyAlignment="1">
      <alignment horizontal="center" vertical="center"/>
      <protection/>
    </xf>
    <xf numFmtId="0" fontId="11" fillId="23" borderId="19" xfId="63" applyFont="1" applyFill="1" applyBorder="1" applyAlignment="1">
      <alignment horizontal="center" vertical="center"/>
      <protection/>
    </xf>
    <xf numFmtId="0" fontId="11" fillId="23" borderId="82" xfId="63" applyFont="1" applyFill="1" applyBorder="1" applyAlignment="1">
      <alignment horizontal="center" vertical="center"/>
      <protection/>
    </xf>
    <xf numFmtId="0" fontId="11" fillId="23" borderId="43" xfId="63" applyFont="1" applyFill="1" applyBorder="1" applyAlignment="1">
      <alignment horizontal="center" vertical="center"/>
      <protection/>
    </xf>
    <xf numFmtId="0" fontId="11" fillId="23" borderId="0" xfId="63" applyFont="1" applyFill="1" applyBorder="1" applyAlignment="1">
      <alignment horizontal="center" vertical="center"/>
      <protection/>
    </xf>
    <xf numFmtId="0" fontId="11" fillId="23" borderId="44" xfId="63" applyFont="1" applyFill="1" applyBorder="1" applyAlignment="1">
      <alignment horizontal="center" vertical="center"/>
      <protection/>
    </xf>
    <xf numFmtId="0" fontId="10" fillId="23" borderId="81" xfId="63" applyFont="1" applyFill="1" applyBorder="1" applyAlignment="1">
      <alignment horizontal="center" vertical="center" wrapText="1"/>
      <protection/>
    </xf>
    <xf numFmtId="0" fontId="10" fillId="23" borderId="19" xfId="63" applyFont="1" applyFill="1" applyBorder="1" applyAlignment="1">
      <alignment horizontal="center" vertical="center" wrapText="1"/>
      <protection/>
    </xf>
    <xf numFmtId="0" fontId="10" fillId="23" borderId="83" xfId="63" applyFont="1" applyFill="1" applyBorder="1" applyAlignment="1">
      <alignment horizontal="center" vertical="center" wrapText="1"/>
      <protection/>
    </xf>
    <xf numFmtId="0" fontId="10" fillId="23" borderId="43" xfId="63" applyFont="1" applyFill="1" applyBorder="1" applyAlignment="1">
      <alignment horizontal="center" vertical="center" wrapText="1"/>
      <protection/>
    </xf>
    <xf numFmtId="0" fontId="10" fillId="23" borderId="0" xfId="63" applyFont="1" applyFill="1" applyBorder="1" applyAlignment="1">
      <alignment horizontal="center" vertical="center" wrapText="1"/>
      <protection/>
    </xf>
    <xf numFmtId="0" fontId="10" fillId="23" borderId="60" xfId="63" applyFont="1" applyFill="1" applyBorder="1" applyAlignment="1">
      <alignment horizontal="center" vertical="center" wrapText="1"/>
      <protection/>
    </xf>
    <xf numFmtId="0" fontId="10" fillId="23" borderId="84" xfId="63" applyFont="1" applyFill="1" applyBorder="1" applyAlignment="1">
      <alignment horizontal="center" vertical="center" wrapText="1"/>
      <protection/>
    </xf>
    <xf numFmtId="0" fontId="10" fillId="23" borderId="85" xfId="63" applyFont="1" applyFill="1" applyBorder="1" applyAlignment="1">
      <alignment horizontal="center" vertical="center" wrapText="1"/>
      <protection/>
    </xf>
    <xf numFmtId="0" fontId="10" fillId="23" borderId="86" xfId="63" applyFont="1" applyFill="1" applyBorder="1" applyAlignment="1">
      <alignment horizontal="center" vertical="center" wrapText="1"/>
      <protection/>
    </xf>
    <xf numFmtId="0" fontId="11" fillId="23" borderId="87" xfId="63" applyFont="1" applyFill="1" applyBorder="1" applyAlignment="1">
      <alignment horizontal="center" vertical="center"/>
      <protection/>
    </xf>
    <xf numFmtId="0" fontId="11" fillId="23" borderId="49" xfId="63" applyFont="1" applyFill="1" applyBorder="1" applyAlignment="1">
      <alignment horizontal="center" vertical="center"/>
      <protection/>
    </xf>
    <xf numFmtId="0" fontId="11" fillId="23" borderId="88" xfId="63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5" fillId="23" borderId="89" xfId="63" applyFont="1" applyFill="1" applyBorder="1" applyAlignment="1">
      <alignment horizontal="center" vertical="center"/>
      <protection/>
    </xf>
    <xf numFmtId="0" fontId="15" fillId="23" borderId="73" xfId="63" applyFont="1" applyFill="1" applyBorder="1" applyAlignment="1">
      <alignment horizontal="center" vertical="center"/>
      <protection/>
    </xf>
    <xf numFmtId="0" fontId="15" fillId="23" borderId="90" xfId="63" applyFont="1" applyFill="1" applyBorder="1" applyAlignment="1">
      <alignment horizontal="center" vertical="center"/>
      <protection/>
    </xf>
    <xf numFmtId="0" fontId="15" fillId="23" borderId="91" xfId="63" applyFont="1" applyFill="1" applyBorder="1" applyAlignment="1">
      <alignment horizontal="center" vertical="center"/>
      <protection/>
    </xf>
    <xf numFmtId="0" fontId="15" fillId="23" borderId="0" xfId="63" applyFont="1" applyFill="1" applyBorder="1" applyAlignment="1">
      <alignment horizontal="center" vertical="center"/>
      <protection/>
    </xf>
    <xf numFmtId="0" fontId="15" fillId="23" borderId="92" xfId="63" applyFont="1" applyFill="1" applyBorder="1" applyAlignment="1">
      <alignment horizontal="center" vertical="center"/>
      <protection/>
    </xf>
    <xf numFmtId="0" fontId="15" fillId="23" borderId="93" xfId="63" applyFont="1" applyFill="1" applyBorder="1" applyAlignment="1">
      <alignment horizontal="center" vertical="center"/>
      <protection/>
    </xf>
    <xf numFmtId="0" fontId="15" fillId="23" borderId="85" xfId="63" applyFont="1" applyFill="1" applyBorder="1" applyAlignment="1">
      <alignment horizontal="center" vertical="center"/>
      <protection/>
    </xf>
    <xf numFmtId="0" fontId="15" fillId="23" borderId="94" xfId="63" applyFont="1" applyFill="1" applyBorder="1" applyAlignment="1">
      <alignment horizontal="center" vertical="center"/>
      <protection/>
    </xf>
    <xf numFmtId="0" fontId="10" fillId="23" borderId="95" xfId="63" applyFont="1" applyFill="1" applyBorder="1" applyAlignment="1">
      <alignment horizontal="center" vertical="center"/>
      <protection/>
    </xf>
    <xf numFmtId="0" fontId="10" fillId="23" borderId="19" xfId="63" applyFont="1" applyFill="1" applyBorder="1" applyAlignment="1">
      <alignment horizontal="center" vertical="center"/>
      <protection/>
    </xf>
    <xf numFmtId="0" fontId="10" fillId="23" borderId="96" xfId="63" applyFont="1" applyFill="1" applyBorder="1" applyAlignment="1">
      <alignment horizontal="center" vertical="center"/>
      <protection/>
    </xf>
    <xf numFmtId="0" fontId="10" fillId="23" borderId="97" xfId="63" applyFont="1" applyFill="1" applyBorder="1" applyAlignment="1">
      <alignment horizontal="center" vertical="center"/>
      <protection/>
    </xf>
    <xf numFmtId="0" fontId="10" fillId="23" borderId="0" xfId="63" applyFont="1" applyFill="1" applyBorder="1" applyAlignment="1">
      <alignment horizontal="center" vertical="center"/>
      <protection/>
    </xf>
    <xf numFmtId="0" fontId="10" fillId="23" borderId="92" xfId="63" applyFont="1" applyFill="1" applyBorder="1" applyAlignment="1">
      <alignment horizontal="center" vertical="center"/>
      <protection/>
    </xf>
    <xf numFmtId="0" fontId="10" fillId="23" borderId="98" xfId="63" applyFont="1" applyFill="1" applyBorder="1" applyAlignment="1">
      <alignment horizontal="center" vertical="center"/>
      <protection/>
    </xf>
    <xf numFmtId="0" fontId="10" fillId="23" borderId="85" xfId="63" applyFont="1" applyFill="1" applyBorder="1" applyAlignment="1">
      <alignment horizontal="center" vertical="center"/>
      <protection/>
    </xf>
    <xf numFmtId="0" fontId="10" fillId="23" borderId="94" xfId="63" applyFont="1" applyFill="1" applyBorder="1" applyAlignment="1">
      <alignment horizontal="center" vertical="center"/>
      <protection/>
    </xf>
    <xf numFmtId="0" fontId="10" fillId="0" borderId="99" xfId="63" applyFont="1" applyFill="1" applyBorder="1" applyAlignment="1">
      <alignment horizontal="center" vertical="center"/>
      <protection/>
    </xf>
    <xf numFmtId="0" fontId="10" fillId="0" borderId="100" xfId="63" applyFont="1" applyFill="1" applyBorder="1" applyAlignment="1">
      <alignment horizontal="center" vertical="center"/>
      <protection/>
    </xf>
    <xf numFmtId="0" fontId="10" fillId="0" borderId="101" xfId="63" applyFont="1" applyFill="1" applyBorder="1" applyAlignment="1">
      <alignment horizontal="center" vertical="center"/>
      <protection/>
    </xf>
    <xf numFmtId="0" fontId="10" fillId="0" borderId="102" xfId="63" applyFont="1" applyFill="1" applyBorder="1" applyAlignment="1">
      <alignment horizontal="center" vertical="center"/>
      <protection/>
    </xf>
    <xf numFmtId="0" fontId="10" fillId="0" borderId="103" xfId="63" applyFont="1" applyFill="1" applyBorder="1" applyAlignment="1">
      <alignment horizontal="center" vertical="center"/>
      <protection/>
    </xf>
    <xf numFmtId="0" fontId="10" fillId="0" borderId="104" xfId="63" applyFont="1" applyFill="1" applyBorder="1" applyAlignment="1">
      <alignment horizontal="center" vertical="center"/>
      <protection/>
    </xf>
    <xf numFmtId="0" fontId="10" fillId="0" borderId="105" xfId="63" applyFont="1" applyFill="1" applyBorder="1" applyAlignment="1">
      <alignment horizontal="center" vertical="center"/>
      <protection/>
    </xf>
    <xf numFmtId="0" fontId="10" fillId="0" borderId="106" xfId="63" applyFont="1" applyFill="1" applyBorder="1" applyAlignment="1">
      <alignment horizontal="center" vertical="center"/>
      <protection/>
    </xf>
    <xf numFmtId="0" fontId="10" fillId="0" borderId="107" xfId="63" applyFont="1" applyFill="1" applyBorder="1" applyAlignment="1">
      <alignment horizontal="center" vertical="center"/>
      <protection/>
    </xf>
    <xf numFmtId="0" fontId="10" fillId="0" borderId="108" xfId="63" applyFont="1" applyFill="1" applyBorder="1" applyAlignment="1">
      <alignment horizontal="center" vertical="center"/>
      <protection/>
    </xf>
    <xf numFmtId="0" fontId="10" fillId="0" borderId="109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59" xfId="63" applyFont="1" applyFill="1" applyBorder="1" applyAlignment="1">
      <alignment horizontal="center" vertical="center"/>
      <protection/>
    </xf>
    <xf numFmtId="0" fontId="10" fillId="0" borderId="110" xfId="63" applyFont="1" applyFill="1" applyBorder="1" applyAlignment="1">
      <alignment horizontal="center" vertical="center"/>
      <protection/>
    </xf>
    <xf numFmtId="0" fontId="10" fillId="0" borderId="46" xfId="63" applyFont="1" applyFill="1" applyBorder="1" applyAlignment="1">
      <alignment horizontal="center" vertical="center"/>
      <protection/>
    </xf>
    <xf numFmtId="0" fontId="10" fillId="0" borderId="91" xfId="63" applyFont="1" applyFill="1" applyBorder="1" applyAlignment="1">
      <alignment horizontal="center" vertical="center"/>
      <protection/>
    </xf>
    <xf numFmtId="0" fontId="3" fillId="0" borderId="111" xfId="63" applyFont="1" applyFill="1" applyBorder="1" applyAlignment="1">
      <alignment horizontal="center" vertical="center"/>
      <protection/>
    </xf>
    <xf numFmtId="0" fontId="3" fillId="0" borderId="112" xfId="63" applyFont="1" applyFill="1" applyBorder="1" applyAlignment="1">
      <alignment horizontal="center" vertical="center"/>
      <protection/>
    </xf>
    <xf numFmtId="0" fontId="3" fillId="0" borderId="113" xfId="63" applyFont="1" applyFill="1" applyBorder="1" applyAlignment="1">
      <alignment horizontal="center" vertical="center"/>
      <protection/>
    </xf>
    <xf numFmtId="0" fontId="3" fillId="0" borderId="114" xfId="63" applyFont="1" applyFill="1" applyBorder="1" applyAlignment="1">
      <alignment horizontal="center" vertical="center"/>
      <protection/>
    </xf>
    <xf numFmtId="0" fontId="3" fillId="0" borderId="115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54" xfId="63" applyFont="1" applyFill="1" applyBorder="1" applyAlignment="1">
      <alignment horizontal="center" vertical="center"/>
      <protection/>
    </xf>
    <xf numFmtId="56" fontId="7" fillId="0" borderId="12" xfId="63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 vertical="center" shrinkToFit="1"/>
    </xf>
    <xf numFmtId="0" fontId="7" fillId="0" borderId="12" xfId="63" applyFont="1" applyFill="1" applyBorder="1" applyAlignment="1">
      <alignment horizontal="center" vertical="center" shrinkToFit="1"/>
      <protection/>
    </xf>
    <xf numFmtId="0" fontId="3" fillId="0" borderId="116" xfId="63" applyFont="1" applyFill="1" applyBorder="1" applyAlignment="1">
      <alignment horizontal="center" vertical="center"/>
      <protection/>
    </xf>
    <xf numFmtId="0" fontId="3" fillId="0" borderId="117" xfId="63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56" fontId="7" fillId="0" borderId="11" xfId="63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24" borderId="12" xfId="63" applyNumberFormat="1" applyFont="1" applyFill="1" applyBorder="1" applyAlignment="1">
      <alignment horizontal="center" vertical="center" shrinkToFit="1"/>
      <protection/>
    </xf>
    <xf numFmtId="0" fontId="0" fillId="24" borderId="12" xfId="0" applyFill="1" applyBorder="1" applyAlignment="1">
      <alignment horizontal="center" vertical="center" shrinkToFit="1"/>
    </xf>
    <xf numFmtId="56" fontId="7" fillId="24" borderId="12" xfId="63" applyNumberFormat="1" applyFont="1" applyFill="1" applyBorder="1" applyAlignment="1">
      <alignment horizontal="center" vertical="center" shrinkToFit="1"/>
      <protection/>
    </xf>
    <xf numFmtId="0" fontId="8" fillId="24" borderId="12" xfId="0" applyFont="1" applyFill="1" applyBorder="1" applyAlignment="1">
      <alignment horizontal="center" vertical="center" shrinkToFit="1"/>
    </xf>
    <xf numFmtId="0" fontId="7" fillId="0" borderId="22" xfId="63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7" fillId="0" borderId="22" xfId="63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 vertical="center" shrinkToFit="1"/>
    </xf>
    <xf numFmtId="0" fontId="7" fillId="24" borderId="11" xfId="63" applyNumberFormat="1" applyFont="1" applyFill="1" applyBorder="1" applyAlignment="1">
      <alignment horizontal="center" vertical="center" shrinkToFit="1"/>
      <protection/>
    </xf>
    <xf numFmtId="0" fontId="0" fillId="24" borderId="11" xfId="0" applyFill="1" applyBorder="1" applyAlignment="1">
      <alignment horizontal="center" vertical="center" shrinkToFit="1"/>
    </xf>
    <xf numFmtId="56" fontId="7" fillId="24" borderId="11" xfId="63" applyNumberFormat="1" applyFont="1" applyFill="1" applyBorder="1" applyAlignment="1">
      <alignment horizontal="center" vertical="center" shrinkToFit="1"/>
      <protection/>
    </xf>
    <xf numFmtId="0" fontId="8" fillId="24" borderId="11" xfId="0" applyFont="1" applyFill="1" applyBorder="1" applyAlignment="1">
      <alignment horizontal="center" vertical="center" shrinkToFit="1"/>
    </xf>
    <xf numFmtId="0" fontId="7" fillId="24" borderId="11" xfId="63" applyFont="1" applyFill="1" applyBorder="1" applyAlignment="1">
      <alignment horizontal="center" vertical="center" shrinkToFit="1"/>
      <protection/>
    </xf>
    <xf numFmtId="0" fontId="7" fillId="0" borderId="18" xfId="63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 vertical="center" shrinkToFit="1"/>
    </xf>
    <xf numFmtId="0" fontId="7" fillId="24" borderId="22" xfId="63" applyNumberFormat="1" applyFont="1" applyFill="1" applyBorder="1" applyAlignment="1">
      <alignment horizontal="center" vertical="center" shrinkToFit="1"/>
      <protection/>
    </xf>
    <xf numFmtId="0" fontId="0" fillId="24" borderId="22" xfId="0" applyFill="1" applyBorder="1" applyAlignment="1">
      <alignment horizontal="center" vertical="center" shrinkToFit="1"/>
    </xf>
    <xf numFmtId="0" fontId="7" fillId="24" borderId="22" xfId="63" applyFont="1" applyFill="1" applyBorder="1" applyAlignment="1">
      <alignment horizontal="center" vertical="center" shrinkToFit="1"/>
      <protection/>
    </xf>
    <xf numFmtId="0" fontId="8" fillId="24" borderId="22" xfId="0" applyFont="1" applyFill="1" applyBorder="1" applyAlignment="1">
      <alignment horizontal="center" vertical="center" shrinkToFit="1"/>
    </xf>
    <xf numFmtId="0" fontId="7" fillId="0" borderId="12" xfId="63" applyNumberFormat="1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7" fillId="0" borderId="18" xfId="63" applyNumberFormat="1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7" fillId="0" borderId="21" xfId="63" applyNumberFormat="1" applyFont="1" applyFill="1" applyBorder="1" applyAlignment="1">
      <alignment horizontal="center" vertical="center" shrinkToFit="1"/>
      <protection/>
    </xf>
    <xf numFmtId="0" fontId="7" fillId="0" borderId="14" xfId="63" applyNumberFormat="1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56" fontId="7" fillId="0" borderId="22" xfId="63" applyNumberFormat="1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5" fillId="10" borderId="54" xfId="63" applyFont="1" applyFill="1" applyBorder="1" applyAlignment="1">
      <alignment horizontal="center" vertical="center" shrinkToFit="1"/>
      <protection/>
    </xf>
    <xf numFmtId="0" fontId="3" fillId="0" borderId="39" xfId="63" applyFont="1" applyFill="1" applyBorder="1" applyAlignment="1">
      <alignment horizontal="center" vertical="center" shrinkToFit="1"/>
      <protection/>
    </xf>
    <xf numFmtId="56" fontId="7" fillId="0" borderId="21" xfId="63" applyNumberFormat="1" applyFont="1" applyFill="1" applyBorder="1" applyAlignment="1">
      <alignment horizontal="center" vertical="center" shrinkToFit="1"/>
      <protection/>
    </xf>
    <xf numFmtId="56" fontId="7" fillId="0" borderId="14" xfId="63" applyNumberFormat="1" applyFont="1" applyFill="1" applyBorder="1" applyAlignment="1">
      <alignment horizontal="center" vertical="center" shrinkToFit="1"/>
      <protection/>
    </xf>
    <xf numFmtId="56" fontId="7" fillId="0" borderId="18" xfId="63" applyNumberFormat="1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5" fillId="10" borderId="118" xfId="63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0" fontId="7" fillId="0" borderId="13" xfId="63" applyNumberFormat="1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horizontal="center" vertical="center" shrinkToFit="1"/>
    </xf>
    <xf numFmtId="0" fontId="35" fillId="0" borderId="119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6"/>
  <sheetViews>
    <sheetView tabSelected="1" view="pageBreakPreview" zoomScale="80" zoomScaleSheetLayoutView="80" zoomScalePageLayoutView="0" workbookViewId="0" topLeftCell="A7">
      <pane xSplit="7" ySplit="3" topLeftCell="H10" activePane="bottomRight" state="frozen"/>
      <selection pane="topLeft" activeCell="A7" sqref="A7"/>
      <selection pane="topRight" activeCell="H7" sqref="H7"/>
      <selection pane="bottomLeft" activeCell="A10" sqref="A10"/>
      <selection pane="bottomRight" activeCell="BM26" sqref="BM26:BO29"/>
    </sheetView>
  </sheetViews>
  <sheetFormatPr defaultColWidth="9.00390625" defaultRowHeight="13.5"/>
  <cols>
    <col min="1" max="1" width="2.875" style="21" customWidth="1"/>
    <col min="2" max="78" width="2.25390625" style="21" customWidth="1"/>
    <col min="79" max="79" width="3.50390625" style="21" customWidth="1"/>
    <col min="80" max="82" width="2.25390625" style="21" customWidth="1"/>
    <col min="83" max="16384" width="9.00390625" style="21" customWidth="1"/>
  </cols>
  <sheetData>
    <row r="1" ht="12.75" customHeight="1"/>
    <row r="2" spans="5:78" ht="12.75" customHeight="1">
      <c r="E2" s="198" t="s">
        <v>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200"/>
    </row>
    <row r="3" spans="5:78" ht="12.75" customHeight="1">
      <c r="E3" s="20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3"/>
    </row>
    <row r="4" spans="5:78" ht="12.75" customHeight="1"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6"/>
    </row>
    <row r="5" ht="24.75" customHeight="1"/>
    <row r="6" spans="1:82" ht="12.75" customHeight="1">
      <c r="A6" s="207"/>
      <c r="B6" s="208"/>
      <c r="C6" s="208"/>
      <c r="D6" s="208"/>
      <c r="E6" s="208"/>
      <c r="F6" s="208"/>
      <c r="G6" s="209"/>
      <c r="H6" s="186" t="str">
        <f>B10</f>
        <v>FCみやぎ</v>
      </c>
      <c r="I6" s="186"/>
      <c r="J6" s="186"/>
      <c r="K6" s="186"/>
      <c r="L6" s="186"/>
      <c r="M6" s="185" t="str">
        <f>B14</f>
        <v>仙台ＦＣ</v>
      </c>
      <c r="N6" s="186"/>
      <c r="O6" s="186"/>
      <c r="P6" s="186"/>
      <c r="Q6" s="187"/>
      <c r="R6" s="186" t="str">
        <f>B18</f>
        <v>ＡＣ ＡＺＺＵＲＲＩ</v>
      </c>
      <c r="S6" s="186"/>
      <c r="T6" s="186"/>
      <c r="U6" s="186"/>
      <c r="V6" s="186"/>
      <c r="W6" s="185" t="str">
        <f>B22</f>
        <v>ＡＣ Ｅvolutivo</v>
      </c>
      <c r="X6" s="186"/>
      <c r="Y6" s="186"/>
      <c r="Z6" s="186"/>
      <c r="AA6" s="187"/>
      <c r="AB6" s="186" t="str">
        <f>B26</f>
        <v>アバンツァーレ</v>
      </c>
      <c r="AC6" s="186"/>
      <c r="AD6" s="186"/>
      <c r="AE6" s="186"/>
      <c r="AF6" s="186"/>
      <c r="AG6" s="185" t="str">
        <f>B30</f>
        <v>コバルトーレ  女川</v>
      </c>
      <c r="AH6" s="186"/>
      <c r="AI6" s="186"/>
      <c r="AJ6" s="186"/>
      <c r="AK6" s="187"/>
      <c r="AL6" s="186" t="str">
        <f>B34</f>
        <v>仙台スポーツシューレ</v>
      </c>
      <c r="AM6" s="186"/>
      <c r="AN6" s="186"/>
      <c r="AO6" s="186"/>
      <c r="AP6" s="186"/>
      <c r="AQ6" s="185" t="str">
        <f>B38</f>
        <v>八木山中学校</v>
      </c>
      <c r="AR6" s="186"/>
      <c r="AS6" s="186"/>
      <c r="AT6" s="186"/>
      <c r="AU6" s="187"/>
      <c r="AV6" s="185" t="str">
        <f>B42</f>
        <v>七ヶ浜ＳＣ</v>
      </c>
      <c r="AW6" s="186"/>
      <c r="AX6" s="186"/>
      <c r="AY6" s="186"/>
      <c r="AZ6" s="187"/>
      <c r="BA6" s="194" t="s">
        <v>2</v>
      </c>
      <c r="BB6" s="176"/>
      <c r="BC6" s="176"/>
      <c r="BD6" s="176"/>
      <c r="BE6" s="176" t="s">
        <v>3</v>
      </c>
      <c r="BF6" s="176"/>
      <c r="BG6" s="176"/>
      <c r="BH6" s="176"/>
      <c r="BI6" s="176" t="s">
        <v>4</v>
      </c>
      <c r="BJ6" s="176"/>
      <c r="BK6" s="176"/>
      <c r="BL6" s="176"/>
      <c r="BM6" s="176" t="s">
        <v>5</v>
      </c>
      <c r="BN6" s="176"/>
      <c r="BO6" s="176"/>
      <c r="BP6" s="176" t="s">
        <v>6</v>
      </c>
      <c r="BQ6" s="176"/>
      <c r="BR6" s="176"/>
      <c r="BS6" s="176"/>
      <c r="BT6" s="176" t="s">
        <v>7</v>
      </c>
      <c r="BU6" s="176"/>
      <c r="BV6" s="176"/>
      <c r="BW6" s="176"/>
      <c r="BX6" s="176" t="s">
        <v>8</v>
      </c>
      <c r="BY6" s="176"/>
      <c r="BZ6" s="176"/>
      <c r="CA6" s="176"/>
      <c r="CB6" s="179" t="s">
        <v>9</v>
      </c>
      <c r="CC6" s="180"/>
      <c r="CD6" s="181"/>
    </row>
    <row r="7" spans="1:107" ht="12.75" customHeight="1">
      <c r="A7" s="210"/>
      <c r="B7" s="211"/>
      <c r="C7" s="211"/>
      <c r="D7" s="211"/>
      <c r="E7" s="211"/>
      <c r="F7" s="211"/>
      <c r="G7" s="212"/>
      <c r="H7" s="189"/>
      <c r="I7" s="189"/>
      <c r="J7" s="189"/>
      <c r="K7" s="189"/>
      <c r="L7" s="189"/>
      <c r="M7" s="188"/>
      <c r="N7" s="189"/>
      <c r="O7" s="189"/>
      <c r="P7" s="189"/>
      <c r="Q7" s="190"/>
      <c r="R7" s="189"/>
      <c r="S7" s="189"/>
      <c r="T7" s="189"/>
      <c r="U7" s="189"/>
      <c r="V7" s="189"/>
      <c r="W7" s="188"/>
      <c r="X7" s="189"/>
      <c r="Y7" s="189"/>
      <c r="Z7" s="189"/>
      <c r="AA7" s="190"/>
      <c r="AB7" s="189"/>
      <c r="AC7" s="189"/>
      <c r="AD7" s="189"/>
      <c r="AE7" s="189"/>
      <c r="AF7" s="189"/>
      <c r="AG7" s="188"/>
      <c r="AH7" s="189"/>
      <c r="AI7" s="189"/>
      <c r="AJ7" s="189"/>
      <c r="AK7" s="190"/>
      <c r="AL7" s="189"/>
      <c r="AM7" s="189"/>
      <c r="AN7" s="189"/>
      <c r="AO7" s="189"/>
      <c r="AP7" s="189"/>
      <c r="AQ7" s="188"/>
      <c r="AR7" s="189"/>
      <c r="AS7" s="189"/>
      <c r="AT7" s="189"/>
      <c r="AU7" s="190"/>
      <c r="AV7" s="188"/>
      <c r="AW7" s="189"/>
      <c r="AX7" s="189"/>
      <c r="AY7" s="189"/>
      <c r="AZ7" s="190"/>
      <c r="BA7" s="195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82"/>
      <c r="CC7" s="183"/>
      <c r="CD7" s="184"/>
      <c r="CI7" s="24"/>
      <c r="CJ7" s="197">
        <v>1</v>
      </c>
      <c r="CK7" s="197"/>
      <c r="CL7" s="197">
        <v>2</v>
      </c>
      <c r="CM7" s="197"/>
      <c r="CN7" s="197">
        <v>3</v>
      </c>
      <c r="CO7" s="197"/>
      <c r="CP7" s="197">
        <v>4</v>
      </c>
      <c r="CQ7" s="197"/>
      <c r="CR7" s="197">
        <v>5</v>
      </c>
      <c r="CS7" s="197"/>
      <c r="CT7" s="197">
        <v>6</v>
      </c>
      <c r="CU7" s="197"/>
      <c r="CV7" s="197">
        <v>7</v>
      </c>
      <c r="CW7" s="197"/>
      <c r="CX7" s="197">
        <v>8</v>
      </c>
      <c r="CY7" s="197"/>
      <c r="CZ7" s="197">
        <v>9</v>
      </c>
      <c r="DA7" s="197"/>
      <c r="DB7" s="197"/>
      <c r="DC7" s="197"/>
    </row>
    <row r="8" spans="1:110" ht="12.75" customHeight="1">
      <c r="A8" s="210"/>
      <c r="B8" s="211"/>
      <c r="C8" s="211"/>
      <c r="D8" s="211"/>
      <c r="E8" s="211"/>
      <c r="F8" s="211"/>
      <c r="G8" s="212"/>
      <c r="H8" s="189"/>
      <c r="I8" s="189"/>
      <c r="J8" s="189"/>
      <c r="K8" s="189"/>
      <c r="L8" s="189"/>
      <c r="M8" s="188"/>
      <c r="N8" s="189"/>
      <c r="O8" s="189"/>
      <c r="P8" s="189"/>
      <c r="Q8" s="190"/>
      <c r="R8" s="189"/>
      <c r="S8" s="189"/>
      <c r="T8" s="189"/>
      <c r="U8" s="189"/>
      <c r="V8" s="189"/>
      <c r="W8" s="188"/>
      <c r="X8" s="189"/>
      <c r="Y8" s="189"/>
      <c r="Z8" s="189"/>
      <c r="AA8" s="190"/>
      <c r="AB8" s="189"/>
      <c r="AC8" s="189"/>
      <c r="AD8" s="189"/>
      <c r="AE8" s="189"/>
      <c r="AF8" s="189"/>
      <c r="AG8" s="188"/>
      <c r="AH8" s="189"/>
      <c r="AI8" s="189"/>
      <c r="AJ8" s="189"/>
      <c r="AK8" s="190"/>
      <c r="AL8" s="189"/>
      <c r="AM8" s="189"/>
      <c r="AN8" s="189"/>
      <c r="AO8" s="189"/>
      <c r="AP8" s="189"/>
      <c r="AQ8" s="188"/>
      <c r="AR8" s="189"/>
      <c r="AS8" s="189"/>
      <c r="AT8" s="189"/>
      <c r="AU8" s="190"/>
      <c r="AV8" s="188"/>
      <c r="AW8" s="189"/>
      <c r="AX8" s="189"/>
      <c r="AY8" s="189"/>
      <c r="AZ8" s="190"/>
      <c r="BA8" s="195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82"/>
      <c r="CC8" s="183"/>
      <c r="CD8" s="184"/>
      <c r="CI8" s="197">
        <v>1</v>
      </c>
      <c r="CJ8" s="24"/>
      <c r="CK8" s="24"/>
      <c r="CL8" s="24" t="b">
        <f>ISBLANK(M10)</f>
        <v>0</v>
      </c>
      <c r="CM8" s="24" t="b">
        <f>ISBLANK(P10)</f>
        <v>0</v>
      </c>
      <c r="CN8" s="24" t="b">
        <f>ISBLANK(R10)</f>
        <v>0</v>
      </c>
      <c r="CO8" s="24" t="b">
        <f>ISBLANK(U10)</f>
        <v>0</v>
      </c>
      <c r="CP8" s="24" t="b">
        <f>ISBLANK(W10)</f>
        <v>0</v>
      </c>
      <c r="CQ8" s="24" t="b">
        <f>ISBLANK(Z10)</f>
        <v>0</v>
      </c>
      <c r="CR8" s="24" t="b">
        <f>ISBLANK(AB10)</f>
        <v>0</v>
      </c>
      <c r="CS8" s="24" t="b">
        <f>ISBLANK(AE10)</f>
        <v>0</v>
      </c>
      <c r="CT8" s="24" t="b">
        <f>ISBLANK(AG10)</f>
        <v>0</v>
      </c>
      <c r="CU8" s="24" t="b">
        <f>ISBLANK(AJ10)</f>
        <v>0</v>
      </c>
      <c r="CV8" s="24" t="b">
        <f>ISBLANK(AL10)</f>
        <v>0</v>
      </c>
      <c r="CW8" s="24" t="b">
        <f>ISBLANK(AO10)</f>
        <v>0</v>
      </c>
      <c r="CX8" s="24" t="b">
        <f>ISBLANK(AQ10)</f>
        <v>0</v>
      </c>
      <c r="CY8" s="24" t="b">
        <f>ISBLANK(AT10)</f>
        <v>0</v>
      </c>
      <c r="CZ8" s="24" t="b">
        <f>ISBLANK(AV10)</f>
        <v>0</v>
      </c>
      <c r="DA8" s="24" t="b">
        <f>ISBLANK(AY10)</f>
        <v>0</v>
      </c>
      <c r="DB8" s="24"/>
      <c r="DC8" s="24"/>
      <c r="DF8" s="21">
        <f>SUM(BC10*1000,BG10*100,BZ10)</f>
        <v>14083</v>
      </c>
    </row>
    <row r="9" spans="1:110" ht="12.75" customHeight="1">
      <c r="A9" s="213"/>
      <c r="B9" s="214"/>
      <c r="C9" s="214"/>
      <c r="D9" s="214"/>
      <c r="E9" s="214"/>
      <c r="F9" s="214"/>
      <c r="G9" s="215"/>
      <c r="H9" s="192"/>
      <c r="I9" s="192"/>
      <c r="J9" s="192"/>
      <c r="K9" s="192"/>
      <c r="L9" s="192"/>
      <c r="M9" s="191"/>
      <c r="N9" s="192"/>
      <c r="O9" s="192"/>
      <c r="P9" s="192"/>
      <c r="Q9" s="193"/>
      <c r="R9" s="192"/>
      <c r="S9" s="192"/>
      <c r="T9" s="192"/>
      <c r="U9" s="192"/>
      <c r="V9" s="192"/>
      <c r="W9" s="191"/>
      <c r="X9" s="192"/>
      <c r="Y9" s="192"/>
      <c r="Z9" s="192"/>
      <c r="AA9" s="193"/>
      <c r="AB9" s="192"/>
      <c r="AC9" s="192"/>
      <c r="AD9" s="192"/>
      <c r="AE9" s="192"/>
      <c r="AF9" s="192"/>
      <c r="AG9" s="191"/>
      <c r="AH9" s="192"/>
      <c r="AI9" s="192"/>
      <c r="AJ9" s="192"/>
      <c r="AK9" s="193"/>
      <c r="AL9" s="192"/>
      <c r="AM9" s="192"/>
      <c r="AN9" s="192"/>
      <c r="AO9" s="192"/>
      <c r="AP9" s="192"/>
      <c r="AQ9" s="191"/>
      <c r="AR9" s="192"/>
      <c r="AS9" s="192"/>
      <c r="AT9" s="192"/>
      <c r="AU9" s="193"/>
      <c r="AV9" s="191"/>
      <c r="AW9" s="192"/>
      <c r="AX9" s="192"/>
      <c r="AY9" s="192"/>
      <c r="AZ9" s="193"/>
      <c r="BA9" s="196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82"/>
      <c r="CC9" s="183"/>
      <c r="CD9" s="184"/>
      <c r="CI9" s="197"/>
      <c r="CJ9" s="24"/>
      <c r="CK9" s="24"/>
      <c r="CL9" s="24" t="b">
        <f>ISBLANK(M12)</f>
        <v>0</v>
      </c>
      <c r="CM9" s="24" t="b">
        <f>ISBLANK(P12)</f>
        <v>0</v>
      </c>
      <c r="CN9" s="24" t="b">
        <f>ISBLANK(R12)</f>
        <v>0</v>
      </c>
      <c r="CO9" s="24" t="b">
        <f>ISBLANK(U12)</f>
        <v>0</v>
      </c>
      <c r="CP9" s="24" t="b">
        <f>ISBLANK(W12)</f>
        <v>1</v>
      </c>
      <c r="CQ9" s="24" t="b">
        <f>ISBLANK(Z12)</f>
        <v>1</v>
      </c>
      <c r="CR9" s="24" t="b">
        <f>ISBLANK(AB12)</f>
        <v>0</v>
      </c>
      <c r="CS9" s="24" t="b">
        <f>ISBLANK(AE12)</f>
        <v>0</v>
      </c>
      <c r="CT9" s="24" t="b">
        <f>ISBLANK(AG12)</f>
        <v>0</v>
      </c>
      <c r="CU9" s="24" t="b">
        <f>ISBLANK(AJ12)</f>
        <v>0</v>
      </c>
      <c r="CV9" s="24" t="b">
        <f>ISBLANK(AL12)</f>
        <v>0</v>
      </c>
      <c r="CW9" s="24" t="b">
        <f>ISBLANK(AO12)</f>
        <v>0</v>
      </c>
      <c r="CX9" s="24" t="b">
        <f>ISBLANK(AQ12)</f>
        <v>0</v>
      </c>
      <c r="CY9" s="24" t="b">
        <f>ISBLANK(AT12)</f>
        <v>0</v>
      </c>
      <c r="CZ9" s="24" t="b">
        <f>ISBLANK(AV12)</f>
        <v>0</v>
      </c>
      <c r="DA9" s="24" t="b">
        <f>ISBLANK(AY12)</f>
        <v>0</v>
      </c>
      <c r="DB9" s="24"/>
      <c r="DC9" s="24"/>
      <c r="DF9" s="21">
        <f>SUM(BC14*1000,BG14*100,BZ14)</f>
        <v>7322</v>
      </c>
    </row>
    <row r="10" spans="1:110" ht="12.75" customHeight="1">
      <c r="A10" s="220">
        <v>1</v>
      </c>
      <c r="B10" s="171" t="s">
        <v>10</v>
      </c>
      <c r="C10" s="172"/>
      <c r="D10" s="172"/>
      <c r="E10" s="172"/>
      <c r="F10" s="173"/>
      <c r="G10" s="219" t="s">
        <v>11</v>
      </c>
      <c r="H10" s="136"/>
      <c r="I10" s="136"/>
      <c r="J10" s="136"/>
      <c r="K10" s="136"/>
      <c r="L10" s="136"/>
      <c r="M10" s="132">
        <v>4</v>
      </c>
      <c r="N10" s="133"/>
      <c r="O10" s="22" t="s">
        <v>12</v>
      </c>
      <c r="P10" s="133">
        <v>0</v>
      </c>
      <c r="Q10" s="156"/>
      <c r="R10" s="132">
        <v>1</v>
      </c>
      <c r="S10" s="133"/>
      <c r="T10" s="22" t="s">
        <v>12</v>
      </c>
      <c r="U10" s="133">
        <v>3</v>
      </c>
      <c r="V10" s="156"/>
      <c r="W10" s="132">
        <v>3</v>
      </c>
      <c r="X10" s="133"/>
      <c r="Y10" s="22" t="s">
        <v>12</v>
      </c>
      <c r="Z10" s="133">
        <v>0</v>
      </c>
      <c r="AA10" s="156"/>
      <c r="AB10" s="132">
        <v>3</v>
      </c>
      <c r="AC10" s="133"/>
      <c r="AD10" s="22" t="s">
        <v>12</v>
      </c>
      <c r="AE10" s="133">
        <v>0</v>
      </c>
      <c r="AF10" s="156"/>
      <c r="AG10" s="132">
        <v>8</v>
      </c>
      <c r="AH10" s="133"/>
      <c r="AI10" s="22" t="s">
        <v>12</v>
      </c>
      <c r="AJ10" s="133">
        <v>0</v>
      </c>
      <c r="AK10" s="156"/>
      <c r="AL10" s="132">
        <v>14</v>
      </c>
      <c r="AM10" s="133"/>
      <c r="AN10" s="22" t="s">
        <v>171</v>
      </c>
      <c r="AO10" s="133">
        <v>0</v>
      </c>
      <c r="AP10" s="156"/>
      <c r="AQ10" s="132">
        <v>2</v>
      </c>
      <c r="AR10" s="133"/>
      <c r="AS10" s="22" t="s">
        <v>12</v>
      </c>
      <c r="AT10" s="133">
        <v>1</v>
      </c>
      <c r="AU10" s="156"/>
      <c r="AV10" s="132">
        <v>1</v>
      </c>
      <c r="AW10" s="133"/>
      <c r="AX10" s="22" t="s">
        <v>12</v>
      </c>
      <c r="AY10" s="133">
        <v>0</v>
      </c>
      <c r="AZ10" s="156"/>
      <c r="BA10" s="126">
        <f>COUNTIF(M11:AZ11,"○")</f>
        <v>7</v>
      </c>
      <c r="BB10" s="124"/>
      <c r="BC10" s="124">
        <f>SUM(BA10:BB13)</f>
        <v>14</v>
      </c>
      <c r="BD10" s="124"/>
      <c r="BE10" s="124">
        <f>COUNTIF(M11:AZ11,"△")</f>
        <v>0</v>
      </c>
      <c r="BF10" s="124"/>
      <c r="BG10" s="124">
        <f>SUM(BE10:BF13)</f>
        <v>0</v>
      </c>
      <c r="BH10" s="124"/>
      <c r="BI10" s="124">
        <f>COUNTIF(M11:AZ11,"●")</f>
        <v>1</v>
      </c>
      <c r="BJ10" s="124"/>
      <c r="BK10" s="124">
        <f>SUM(BI10:BJ13)</f>
        <v>1</v>
      </c>
      <c r="BL10" s="124"/>
      <c r="BM10" s="162">
        <f>SUM(BC10*3,BG10)</f>
        <v>42</v>
      </c>
      <c r="BN10" s="163"/>
      <c r="BO10" s="164"/>
      <c r="BP10" s="124">
        <f>SUM(W10,AB10,AG10,AL10,AQ10,AV10,R10,M10)</f>
        <v>36</v>
      </c>
      <c r="BQ10" s="124"/>
      <c r="BR10" s="124">
        <f>SUM(BP10:BQ13)</f>
        <v>88</v>
      </c>
      <c r="BS10" s="124"/>
      <c r="BT10" s="124">
        <f>SUM(Z10,AE10,AJ10,AO10,AT10,AY10,U10,P10)</f>
        <v>4</v>
      </c>
      <c r="BU10" s="124"/>
      <c r="BV10" s="124">
        <f>SUM(BT10:BU13)</f>
        <v>5</v>
      </c>
      <c r="BW10" s="124"/>
      <c r="BX10" s="124">
        <f>BP10-BT10</f>
        <v>32</v>
      </c>
      <c r="BY10" s="124"/>
      <c r="BZ10" s="124">
        <f>BR10-BV10</f>
        <v>83</v>
      </c>
      <c r="CA10" s="124"/>
      <c r="CB10" s="165">
        <f>RANK(DF8,$DF$8:$DF$17)</f>
        <v>1</v>
      </c>
      <c r="CC10" s="166"/>
      <c r="CD10" s="167"/>
      <c r="CI10" s="197">
        <v>2</v>
      </c>
      <c r="CJ10" s="24" t="b">
        <f>ISBLANK(H14)</f>
        <v>0</v>
      </c>
      <c r="CK10" s="24" t="b">
        <f>ISBLANK(K14)</f>
        <v>0</v>
      </c>
      <c r="CL10" s="24"/>
      <c r="CM10" s="24"/>
      <c r="CN10" s="24" t="b">
        <f>ISBLANK(R14)</f>
        <v>0</v>
      </c>
      <c r="CO10" s="24" t="b">
        <f>ISBLANK(U14)</f>
        <v>0</v>
      </c>
      <c r="CP10" s="24" t="b">
        <f>ISBLANK(W14)</f>
        <v>0</v>
      </c>
      <c r="CQ10" s="24" t="b">
        <f>ISBLANK(Z14)</f>
        <v>0</v>
      </c>
      <c r="CR10" s="24" t="b">
        <f>ISBLANK(AB14)</f>
        <v>0</v>
      </c>
      <c r="CS10" s="24" t="b">
        <f>ISBLANK(AE14)</f>
        <v>0</v>
      </c>
      <c r="CT10" s="24" t="b">
        <f>ISBLANK(AG14)</f>
        <v>0</v>
      </c>
      <c r="CU10" s="24" t="b">
        <f>ISBLANK(AJ14)</f>
        <v>0</v>
      </c>
      <c r="CV10" s="24" t="b">
        <f>ISBLANK(AL14)</f>
        <v>0</v>
      </c>
      <c r="CW10" s="24" t="b">
        <f>ISBLANK(AO14)</f>
        <v>0</v>
      </c>
      <c r="CX10" s="24" t="b">
        <f>ISBLANK(AQ14)</f>
        <v>0</v>
      </c>
      <c r="CY10" s="24" t="b">
        <f>ISBLANK(AT14)</f>
        <v>0</v>
      </c>
      <c r="CZ10" s="24" t="b">
        <f>ISBLANK(AV14)</f>
        <v>0</v>
      </c>
      <c r="DA10" s="24" t="b">
        <f>ISBLANK(AY14)</f>
        <v>0</v>
      </c>
      <c r="DB10" s="24"/>
      <c r="DC10" s="24"/>
      <c r="DF10" s="21">
        <f>SUM(BC18*1000,BG18*100,BZ18)</f>
        <v>14069</v>
      </c>
    </row>
    <row r="11" spans="1:110" ht="12.75" customHeight="1">
      <c r="A11" s="217"/>
      <c r="B11" s="132"/>
      <c r="C11" s="133"/>
      <c r="D11" s="133"/>
      <c r="E11" s="133"/>
      <c r="F11" s="174"/>
      <c r="G11" s="152"/>
      <c r="H11" s="136"/>
      <c r="I11" s="136"/>
      <c r="J11" s="136"/>
      <c r="K11" s="136"/>
      <c r="L11" s="136"/>
      <c r="M11" s="223" t="str">
        <f>IF(AND(CL8,CM8),"",IF(M10&gt;P10,"○",IF(M10=P10,"△","●")))</f>
        <v>○</v>
      </c>
      <c r="N11" s="224"/>
      <c r="O11" s="224"/>
      <c r="P11" s="224"/>
      <c r="Q11" s="225"/>
      <c r="R11" s="223" t="str">
        <f>IF(AND(CN8,CO8),"",IF(R10&gt;U10,"○",IF(R10=U10,"△","●")))</f>
        <v>●</v>
      </c>
      <c r="S11" s="224"/>
      <c r="T11" s="224"/>
      <c r="U11" s="224"/>
      <c r="V11" s="225"/>
      <c r="W11" s="223" t="str">
        <f>IF(AND(CP8,CQ8),"",IF(W10&gt;Z10,"○",IF(W10=Z10,"△","●")))</f>
        <v>○</v>
      </c>
      <c r="X11" s="224"/>
      <c r="Y11" s="224"/>
      <c r="Z11" s="224"/>
      <c r="AA11" s="225"/>
      <c r="AB11" s="223" t="str">
        <f>IF(AND(CR8,CS8),"",IF(AB10&gt;AE10,"○",IF(AB10=AE10,"△","●")))</f>
        <v>○</v>
      </c>
      <c r="AC11" s="224"/>
      <c r="AD11" s="224"/>
      <c r="AE11" s="224"/>
      <c r="AF11" s="225"/>
      <c r="AG11" s="223" t="str">
        <f>IF(AND(CT8,CU8),"",IF(AG10&gt;AJ10,"○",IF(AG10=AJ10,"△","●")))</f>
        <v>○</v>
      </c>
      <c r="AH11" s="224"/>
      <c r="AI11" s="224"/>
      <c r="AJ11" s="224"/>
      <c r="AK11" s="225"/>
      <c r="AL11" s="223" t="str">
        <f>IF(AND(CV8,CW8),"",IF(AL10&gt;AO10,"○",IF(AL10=AO10,"△","●")))</f>
        <v>○</v>
      </c>
      <c r="AM11" s="224"/>
      <c r="AN11" s="224"/>
      <c r="AO11" s="224"/>
      <c r="AP11" s="225"/>
      <c r="AQ11" s="223" t="str">
        <f>IF(AND(CX8,CY8),"",IF(AQ10&gt;AT10,"○",IF(AQ10=AT10,"△","●")))</f>
        <v>○</v>
      </c>
      <c r="AR11" s="224"/>
      <c r="AS11" s="224"/>
      <c r="AT11" s="224"/>
      <c r="AU11" s="225"/>
      <c r="AV11" s="223" t="str">
        <f>IF(AND(CZ8,DA8),"",IF(AV10&gt;AY10,"○",IF(AV10=AY10,"△","●")))</f>
        <v>○</v>
      </c>
      <c r="AW11" s="224"/>
      <c r="AX11" s="224"/>
      <c r="AY11" s="224"/>
      <c r="AZ11" s="225"/>
      <c r="BA11" s="129"/>
      <c r="BB11" s="123"/>
      <c r="BC11" s="124"/>
      <c r="BD11" s="124"/>
      <c r="BE11" s="123"/>
      <c r="BF11" s="123"/>
      <c r="BG11" s="124"/>
      <c r="BH11" s="124"/>
      <c r="BI11" s="123"/>
      <c r="BJ11" s="123"/>
      <c r="BK11" s="124"/>
      <c r="BL11" s="124"/>
      <c r="BM11" s="143"/>
      <c r="BN11" s="144"/>
      <c r="BO11" s="145"/>
      <c r="BP11" s="123"/>
      <c r="BQ11" s="123"/>
      <c r="BR11" s="124"/>
      <c r="BS11" s="124"/>
      <c r="BT11" s="123"/>
      <c r="BU11" s="123"/>
      <c r="BV11" s="124"/>
      <c r="BW11" s="124"/>
      <c r="BX11" s="123"/>
      <c r="BY11" s="123"/>
      <c r="BZ11" s="124"/>
      <c r="CA11" s="124"/>
      <c r="CB11" s="119"/>
      <c r="CC11" s="120"/>
      <c r="CD11" s="121"/>
      <c r="CI11" s="197"/>
      <c r="CJ11" s="24" t="b">
        <f>ISBLANK(H16)</f>
        <v>0</v>
      </c>
      <c r="CK11" s="24" t="b">
        <f>ISBLANK(K16)</f>
        <v>0</v>
      </c>
      <c r="CL11" s="24"/>
      <c r="CM11" s="24"/>
      <c r="CN11" s="24" t="b">
        <f>ISBLANK(R16)</f>
        <v>1</v>
      </c>
      <c r="CO11" s="24" t="b">
        <f>ISBLANK(U16)</f>
        <v>1</v>
      </c>
      <c r="CP11" s="24" t="b">
        <f>ISBLANK(W16)</f>
        <v>0</v>
      </c>
      <c r="CQ11" s="24" t="b">
        <f>ISBLANK(Z16)</f>
        <v>0</v>
      </c>
      <c r="CR11" s="24" t="b">
        <f>ISBLANK(AB16)</f>
        <v>0</v>
      </c>
      <c r="CS11" s="24" t="b">
        <f>ISBLANK(AE16)</f>
        <v>0</v>
      </c>
      <c r="CT11" s="24" t="b">
        <f>ISBLANK(AG16)</f>
        <v>0</v>
      </c>
      <c r="CU11" s="24" t="b">
        <f>ISBLANK(AJ16)</f>
        <v>0</v>
      </c>
      <c r="CV11" s="24" t="b">
        <f>ISBLANK(AL16)</f>
        <v>0</v>
      </c>
      <c r="CW11" s="24" t="b">
        <f>ISBLANK(AO16)</f>
        <v>0</v>
      </c>
      <c r="CX11" s="24" t="b">
        <f>ISBLANK(AQ16)</f>
        <v>0</v>
      </c>
      <c r="CY11" s="24" t="b">
        <f>ISBLANK(AT16)</f>
        <v>0</v>
      </c>
      <c r="CZ11" s="24" t="b">
        <f>ISBLANK(AV16)</f>
        <v>0</v>
      </c>
      <c r="DA11" s="24" t="b">
        <f>ISBLANK(AY16)</f>
        <v>0</v>
      </c>
      <c r="DB11" s="24"/>
      <c r="DC11" s="24"/>
      <c r="DF11" s="21">
        <f>SUM(BC22*1000,BG22*100,BZ22)</f>
        <v>9118</v>
      </c>
    </row>
    <row r="12" spans="1:110" ht="12.75" customHeight="1">
      <c r="A12" s="217"/>
      <c r="B12" s="132"/>
      <c r="C12" s="133"/>
      <c r="D12" s="133"/>
      <c r="E12" s="133"/>
      <c r="F12" s="174"/>
      <c r="G12" s="149" t="s">
        <v>13</v>
      </c>
      <c r="H12" s="136"/>
      <c r="I12" s="136"/>
      <c r="J12" s="136"/>
      <c r="K12" s="136"/>
      <c r="L12" s="136"/>
      <c r="M12" s="132">
        <v>5</v>
      </c>
      <c r="N12" s="133"/>
      <c r="O12" s="22" t="s">
        <v>12</v>
      </c>
      <c r="P12" s="133">
        <v>0</v>
      </c>
      <c r="Q12" s="156"/>
      <c r="R12" s="132">
        <v>4</v>
      </c>
      <c r="S12" s="133"/>
      <c r="T12" s="22" t="s">
        <v>12</v>
      </c>
      <c r="U12" s="133">
        <v>1</v>
      </c>
      <c r="V12" s="156"/>
      <c r="W12" s="132"/>
      <c r="X12" s="133"/>
      <c r="Y12" s="22" t="s">
        <v>12</v>
      </c>
      <c r="Z12" s="133"/>
      <c r="AA12" s="156"/>
      <c r="AB12" s="132">
        <v>6</v>
      </c>
      <c r="AC12" s="133"/>
      <c r="AD12" s="22" t="s">
        <v>12</v>
      </c>
      <c r="AE12" s="133">
        <v>0</v>
      </c>
      <c r="AF12" s="156"/>
      <c r="AG12" s="132">
        <v>6</v>
      </c>
      <c r="AH12" s="133"/>
      <c r="AI12" s="22" t="s">
        <v>12</v>
      </c>
      <c r="AJ12" s="133">
        <v>0</v>
      </c>
      <c r="AK12" s="156"/>
      <c r="AL12" s="132">
        <v>18</v>
      </c>
      <c r="AM12" s="133"/>
      <c r="AN12" s="22" t="s">
        <v>12</v>
      </c>
      <c r="AO12" s="133">
        <v>0</v>
      </c>
      <c r="AP12" s="156"/>
      <c r="AQ12" s="132">
        <v>6</v>
      </c>
      <c r="AR12" s="133"/>
      <c r="AS12" s="22" t="s">
        <v>12</v>
      </c>
      <c r="AT12" s="133">
        <v>0</v>
      </c>
      <c r="AU12" s="156"/>
      <c r="AV12" s="132">
        <v>7</v>
      </c>
      <c r="AW12" s="133"/>
      <c r="AX12" s="22" t="s">
        <v>12</v>
      </c>
      <c r="AY12" s="133">
        <v>0</v>
      </c>
      <c r="AZ12" s="156"/>
      <c r="BA12" s="126">
        <f>COUNTIF(M13:AZ13,"○")</f>
        <v>7</v>
      </c>
      <c r="BB12" s="124"/>
      <c r="BC12" s="124"/>
      <c r="BD12" s="124"/>
      <c r="BE12" s="124">
        <f>COUNTIF(M13:AZ13,"△")</f>
        <v>0</v>
      </c>
      <c r="BF12" s="124"/>
      <c r="BG12" s="124"/>
      <c r="BH12" s="124"/>
      <c r="BI12" s="124">
        <f>COUNTIF(M13:AZ13,"●")</f>
        <v>0</v>
      </c>
      <c r="BJ12" s="124"/>
      <c r="BK12" s="124"/>
      <c r="BL12" s="124"/>
      <c r="BM12" s="143"/>
      <c r="BN12" s="144"/>
      <c r="BO12" s="145"/>
      <c r="BP12" s="124">
        <f>SUM(W12,AB12,AG12,AL12,AQ12,AV12,R12,M12)</f>
        <v>52</v>
      </c>
      <c r="BQ12" s="124"/>
      <c r="BR12" s="124"/>
      <c r="BS12" s="124"/>
      <c r="BT12" s="124">
        <f>SUM(Z12,AE12,AJ12,AO12,AT12,AY12,U12,P12)</f>
        <v>1</v>
      </c>
      <c r="BU12" s="124"/>
      <c r="BV12" s="124"/>
      <c r="BW12" s="124"/>
      <c r="BX12" s="124">
        <f>BP12-BT12</f>
        <v>51</v>
      </c>
      <c r="BY12" s="124"/>
      <c r="BZ12" s="124"/>
      <c r="CA12" s="124"/>
      <c r="CB12" s="119"/>
      <c r="CC12" s="120"/>
      <c r="CD12" s="121"/>
      <c r="CI12" s="197">
        <v>3</v>
      </c>
      <c r="CJ12" s="24" t="b">
        <f>ISBLANK(H18)</f>
        <v>0</v>
      </c>
      <c r="CK12" s="24" t="b">
        <f>ISBLANK(K18)</f>
        <v>0</v>
      </c>
      <c r="CL12" s="24" t="b">
        <f>ISBLANK(M18)</f>
        <v>0</v>
      </c>
      <c r="CM12" s="24" t="b">
        <f>ISBLANK(P18)</f>
        <v>0</v>
      </c>
      <c r="CN12" s="24"/>
      <c r="CO12" s="24"/>
      <c r="CP12" s="24" t="b">
        <f>ISBLANK(W18)</f>
        <v>0</v>
      </c>
      <c r="CQ12" s="24" t="b">
        <f>ISBLANK(Z18)</f>
        <v>0</v>
      </c>
      <c r="CR12" s="24" t="b">
        <f>ISBLANK(AB18)</f>
        <v>0</v>
      </c>
      <c r="CS12" s="24" t="b">
        <f>ISBLANK(AE18)</f>
        <v>0</v>
      </c>
      <c r="CT12" s="24" t="b">
        <f>ISBLANK(AG18)</f>
        <v>0</v>
      </c>
      <c r="CU12" s="24" t="b">
        <f>ISBLANK(AJ18)</f>
        <v>0</v>
      </c>
      <c r="CV12" s="24" t="b">
        <f>ISBLANK(AL18)</f>
        <v>0</v>
      </c>
      <c r="CW12" s="24" t="b">
        <f>ISBLANK(AO18)</f>
        <v>0</v>
      </c>
      <c r="CX12" s="24" t="b">
        <f>ISBLANK(AQ18)</f>
        <v>0</v>
      </c>
      <c r="CY12" s="24" t="b">
        <f>ISBLANK(AT18)</f>
        <v>0</v>
      </c>
      <c r="CZ12" s="24" t="b">
        <f>ISBLANK(AV18)</f>
        <v>0</v>
      </c>
      <c r="DA12" s="24" t="b">
        <f>ISBLANK(AY18)</f>
        <v>0</v>
      </c>
      <c r="DB12" s="24"/>
      <c r="DC12" s="24"/>
      <c r="DF12" s="21">
        <f>SUM(BC26*1000,BG26*100,BZ26)</f>
        <v>7100</v>
      </c>
    </row>
    <row r="13" spans="1:110" ht="12.75" customHeight="1">
      <c r="A13" s="217"/>
      <c r="B13" s="134"/>
      <c r="C13" s="135"/>
      <c r="D13" s="135"/>
      <c r="E13" s="135"/>
      <c r="F13" s="175"/>
      <c r="G13" s="150"/>
      <c r="H13" s="136"/>
      <c r="I13" s="136"/>
      <c r="J13" s="136"/>
      <c r="K13" s="136"/>
      <c r="L13" s="136"/>
      <c r="M13" s="132" t="str">
        <f>IF(AND(CL9,CM9),"",IF(M12&gt;P12,"○",IF(M12=P12,"△","●")))</f>
        <v>○</v>
      </c>
      <c r="N13" s="133"/>
      <c r="O13" s="133"/>
      <c r="P13" s="133"/>
      <c r="Q13" s="156"/>
      <c r="R13" s="132" t="str">
        <f>IF(AND(CN9,CO9),"",IF(R12&gt;U12,"○",IF(R12=U12,"△","●")))</f>
        <v>○</v>
      </c>
      <c r="S13" s="133"/>
      <c r="T13" s="133"/>
      <c r="U13" s="133"/>
      <c r="V13" s="156"/>
      <c r="W13" s="132">
        <f>IF(AND(CP9,CQ9),"",IF(W12&gt;Z12,"○",IF(W12=Z12,"△","●")))</f>
      </c>
      <c r="X13" s="133"/>
      <c r="Y13" s="133"/>
      <c r="Z13" s="133"/>
      <c r="AA13" s="156"/>
      <c r="AB13" s="132" t="str">
        <f>IF(AND(CR9,CS9),"",IF(AB12&gt;AE12,"○",IF(AB12=AE12,"△","●")))</f>
        <v>○</v>
      </c>
      <c r="AC13" s="133"/>
      <c r="AD13" s="133"/>
      <c r="AE13" s="133"/>
      <c r="AF13" s="156"/>
      <c r="AG13" s="132" t="str">
        <f>IF(AND(CT9,CU9),"",IF(AG12&gt;AJ12,"○",IF(AG12=AJ12,"△","●")))</f>
        <v>○</v>
      </c>
      <c r="AH13" s="133"/>
      <c r="AI13" s="133"/>
      <c r="AJ13" s="133"/>
      <c r="AK13" s="156"/>
      <c r="AL13" s="132" t="str">
        <f>IF(AND(CV9,CW9),"",IF(AL12&gt;AO12,"○",IF(AL12=AO12,"△","●")))</f>
        <v>○</v>
      </c>
      <c r="AM13" s="133"/>
      <c r="AN13" s="133"/>
      <c r="AO13" s="133"/>
      <c r="AP13" s="156"/>
      <c r="AQ13" s="132" t="str">
        <f>IF(AND(CX9,CY9),"",IF(AQ12&gt;AT12,"○",IF(AQ12=AT12,"△","●")))</f>
        <v>○</v>
      </c>
      <c r="AR13" s="133"/>
      <c r="AS13" s="133"/>
      <c r="AT13" s="133"/>
      <c r="AU13" s="156"/>
      <c r="AV13" s="132" t="str">
        <f>IF(AND(CZ9,DA9),"",IF(AV12&gt;AY12,"○",IF(AV12=AY12,"△","●")))</f>
        <v>○</v>
      </c>
      <c r="AW13" s="133"/>
      <c r="AX13" s="133"/>
      <c r="AY13" s="133"/>
      <c r="AZ13" s="156"/>
      <c r="BA13" s="126"/>
      <c r="BB13" s="124"/>
      <c r="BC13" s="125"/>
      <c r="BD13" s="125"/>
      <c r="BE13" s="124"/>
      <c r="BF13" s="124"/>
      <c r="BG13" s="125"/>
      <c r="BH13" s="125"/>
      <c r="BI13" s="124"/>
      <c r="BJ13" s="124"/>
      <c r="BK13" s="125"/>
      <c r="BL13" s="125"/>
      <c r="BM13" s="146"/>
      <c r="BN13" s="147"/>
      <c r="BO13" s="148"/>
      <c r="BP13" s="124"/>
      <c r="BQ13" s="124"/>
      <c r="BR13" s="125"/>
      <c r="BS13" s="125"/>
      <c r="BT13" s="124"/>
      <c r="BU13" s="124"/>
      <c r="BV13" s="125"/>
      <c r="BW13" s="125"/>
      <c r="BX13" s="124"/>
      <c r="BY13" s="124"/>
      <c r="BZ13" s="125"/>
      <c r="CA13" s="125"/>
      <c r="CB13" s="168"/>
      <c r="CC13" s="169"/>
      <c r="CD13" s="170"/>
      <c r="CI13" s="197"/>
      <c r="CJ13" s="24" t="b">
        <f>ISBLANK(H20)</f>
        <v>0</v>
      </c>
      <c r="CK13" s="24" t="b">
        <f>ISBLANK(K20)</f>
        <v>0</v>
      </c>
      <c r="CL13" s="24" t="b">
        <f>ISBLANK(M20)</f>
        <v>0</v>
      </c>
      <c r="CM13" s="24" t="b">
        <f>ISBLANK(P20)</f>
        <v>0</v>
      </c>
      <c r="CN13" s="24"/>
      <c r="CO13" s="24"/>
      <c r="CP13" s="24" t="b">
        <f>ISBLANK(W20)</f>
        <v>0</v>
      </c>
      <c r="CQ13" s="24" t="b">
        <f>ISBLANK(Z20)</f>
        <v>0</v>
      </c>
      <c r="CR13" s="24" t="b">
        <f>ISBLANK(AB20)</f>
        <v>0</v>
      </c>
      <c r="CS13" s="24" t="b">
        <f>ISBLANK(AE20)</f>
        <v>0</v>
      </c>
      <c r="CT13" s="24" t="b">
        <f>ISBLANK(AG20)</f>
        <v>0</v>
      </c>
      <c r="CU13" s="24" t="b">
        <f>ISBLANK(AJ20)</f>
        <v>0</v>
      </c>
      <c r="CV13" s="24" t="b">
        <f>ISBLANK(AL20)</f>
        <v>0</v>
      </c>
      <c r="CW13" s="24" t="b">
        <f>ISBLANK(AO20)</f>
        <v>0</v>
      </c>
      <c r="CX13" s="24" t="b">
        <f>ISBLANK(AQ20)</f>
        <v>0</v>
      </c>
      <c r="CY13" s="24" t="b">
        <f>ISBLANK(AT20)</f>
        <v>0</v>
      </c>
      <c r="CZ13" s="24" t="b">
        <f>ISBLANK(AV20)</f>
        <v>0</v>
      </c>
      <c r="DA13" s="24" t="b">
        <f>ISBLANK(AY20)</f>
        <v>0</v>
      </c>
      <c r="DB13" s="24"/>
      <c r="DC13" s="24"/>
      <c r="DF13" s="21">
        <f>SUM(BC30*1000,BG30*100,BZ30)</f>
        <v>5183</v>
      </c>
    </row>
    <row r="14" spans="1:110" ht="12.75" customHeight="1">
      <c r="A14" s="216">
        <v>2</v>
      </c>
      <c r="B14" s="158" t="s">
        <v>14</v>
      </c>
      <c r="C14" s="133"/>
      <c r="D14" s="133"/>
      <c r="E14" s="133"/>
      <c r="F14" s="133"/>
      <c r="G14" s="151" t="s">
        <v>11</v>
      </c>
      <c r="H14" s="229">
        <f>IF(CM9,"",P12)</f>
        <v>0</v>
      </c>
      <c r="I14" s="131"/>
      <c r="J14" s="23" t="s">
        <v>12</v>
      </c>
      <c r="K14" s="131">
        <f>IF(CL9,"",M12)</f>
        <v>5</v>
      </c>
      <c r="L14" s="131"/>
      <c r="M14" s="159"/>
      <c r="N14" s="154"/>
      <c r="O14" s="154"/>
      <c r="P14" s="154"/>
      <c r="Q14" s="155"/>
      <c r="R14" s="227">
        <v>1</v>
      </c>
      <c r="S14" s="131"/>
      <c r="T14" s="23" t="s">
        <v>12</v>
      </c>
      <c r="U14" s="131">
        <v>3</v>
      </c>
      <c r="V14" s="228"/>
      <c r="W14" s="227">
        <v>2</v>
      </c>
      <c r="X14" s="131"/>
      <c r="Y14" s="23" t="s">
        <v>12</v>
      </c>
      <c r="Z14" s="131">
        <v>2</v>
      </c>
      <c r="AA14" s="228"/>
      <c r="AB14" s="227">
        <v>2</v>
      </c>
      <c r="AC14" s="131"/>
      <c r="AD14" s="23" t="s">
        <v>12</v>
      </c>
      <c r="AE14" s="131">
        <v>2</v>
      </c>
      <c r="AF14" s="228"/>
      <c r="AG14" s="227">
        <v>2</v>
      </c>
      <c r="AH14" s="131"/>
      <c r="AI14" s="23" t="s">
        <v>12</v>
      </c>
      <c r="AJ14" s="131">
        <v>2</v>
      </c>
      <c r="AK14" s="228"/>
      <c r="AL14" s="227">
        <v>14</v>
      </c>
      <c r="AM14" s="131"/>
      <c r="AN14" s="23" t="s">
        <v>12</v>
      </c>
      <c r="AO14" s="131">
        <v>0</v>
      </c>
      <c r="AP14" s="228"/>
      <c r="AQ14" s="227">
        <v>3</v>
      </c>
      <c r="AR14" s="131"/>
      <c r="AS14" s="23" t="s">
        <v>12</v>
      </c>
      <c r="AT14" s="131">
        <v>4</v>
      </c>
      <c r="AU14" s="228"/>
      <c r="AV14" s="227">
        <v>2</v>
      </c>
      <c r="AW14" s="131"/>
      <c r="AX14" s="23" t="s">
        <v>12</v>
      </c>
      <c r="AY14" s="131">
        <v>0</v>
      </c>
      <c r="AZ14" s="228"/>
      <c r="BA14" s="128">
        <f>COUNTIF(H15:AZ15,"○")</f>
        <v>2</v>
      </c>
      <c r="BB14" s="122"/>
      <c r="BC14" s="122">
        <f>SUM(BA14:BB17)</f>
        <v>7</v>
      </c>
      <c r="BD14" s="122"/>
      <c r="BE14" s="122">
        <f>COUNTIF(H15:AZ15,"△")</f>
        <v>3</v>
      </c>
      <c r="BF14" s="122"/>
      <c r="BG14" s="122">
        <v>3</v>
      </c>
      <c r="BH14" s="122"/>
      <c r="BI14" s="122">
        <f>COUNTIF(H15:AZ15,"●")</f>
        <v>3</v>
      </c>
      <c r="BJ14" s="122"/>
      <c r="BK14" s="122">
        <f>SUM(BI14:BJ17)</f>
        <v>5</v>
      </c>
      <c r="BL14" s="122"/>
      <c r="BM14" s="140">
        <f>SUM(BC14*3,BG14)</f>
        <v>24</v>
      </c>
      <c r="BN14" s="141"/>
      <c r="BO14" s="142"/>
      <c r="BP14" s="122">
        <f>SUM(R14,AB14,AG14,AL14,AQ14,AV14,W14,H14)</f>
        <v>26</v>
      </c>
      <c r="BQ14" s="122"/>
      <c r="BR14" s="122">
        <f>SUM(BP14:BQ17)</f>
        <v>51</v>
      </c>
      <c r="BS14" s="122"/>
      <c r="BT14" s="122">
        <f>SUM(U14,AE14,AJ14,AO14,AT14,AY14,,Z14,K14)</f>
        <v>18</v>
      </c>
      <c r="BU14" s="122"/>
      <c r="BV14" s="122">
        <f>SUM(BT14:BU17)</f>
        <v>29</v>
      </c>
      <c r="BW14" s="122"/>
      <c r="BX14" s="122">
        <f>BP14-BT14</f>
        <v>8</v>
      </c>
      <c r="BY14" s="122"/>
      <c r="BZ14" s="122">
        <f>BR14-BV14</f>
        <v>22</v>
      </c>
      <c r="CA14" s="122"/>
      <c r="CB14" s="116">
        <f>RANK(DF9,$DF$8:$DF$17)</f>
        <v>4</v>
      </c>
      <c r="CC14" s="117"/>
      <c r="CD14" s="118"/>
      <c r="CI14" s="197">
        <v>4</v>
      </c>
      <c r="CJ14" s="24" t="b">
        <f>ISBLANK(H22)</f>
        <v>0</v>
      </c>
      <c r="CK14" s="24" t="b">
        <f>ISBLANK(K22)</f>
        <v>0</v>
      </c>
      <c r="CL14" s="24" t="b">
        <f>ISBLANK(M22)</f>
        <v>0</v>
      </c>
      <c r="CM14" s="24" t="b">
        <f>ISBLANK(P22)</f>
        <v>0</v>
      </c>
      <c r="CN14" s="24" t="b">
        <f>ISBLANK(R22)</f>
        <v>0</v>
      </c>
      <c r="CO14" s="24" t="b">
        <f>ISBLANK(U22)</f>
        <v>0</v>
      </c>
      <c r="CP14" s="24"/>
      <c r="CQ14" s="24"/>
      <c r="CR14" s="24" t="b">
        <f>ISBLANK(AB22)</f>
        <v>0</v>
      </c>
      <c r="CS14" s="24" t="b">
        <f>ISBLANK(AE22)</f>
        <v>0</v>
      </c>
      <c r="CT14" s="24" t="b">
        <f>ISBLANK(AG22)</f>
        <v>0</v>
      </c>
      <c r="CU14" s="24" t="b">
        <f>ISBLANK(AJ22)</f>
        <v>0</v>
      </c>
      <c r="CV14" s="24" t="b">
        <f>ISBLANK(AL22)</f>
        <v>0</v>
      </c>
      <c r="CW14" s="24" t="b">
        <f>ISBLANK(AO22)</f>
        <v>0</v>
      </c>
      <c r="CX14" s="24" t="b">
        <f>ISBLANK(AQ22)</f>
        <v>0</v>
      </c>
      <c r="CY14" s="24" t="b">
        <f>ISBLANK(AT22)</f>
        <v>0</v>
      </c>
      <c r="CZ14" s="24" t="b">
        <f>ISBLANK(AV22)</f>
        <v>0</v>
      </c>
      <c r="DA14" s="24" t="b">
        <f>ISBLANK(AY22)</f>
        <v>0</v>
      </c>
      <c r="DB14" s="24"/>
      <c r="DC14" s="24"/>
      <c r="DF14" s="21">
        <f>SUM(BC34*1000,BG34*100,BZ34)</f>
        <v>-127</v>
      </c>
    </row>
    <row r="15" spans="1:110" ht="12.75" customHeight="1">
      <c r="A15" s="217"/>
      <c r="B15" s="132"/>
      <c r="C15" s="133"/>
      <c r="D15" s="133"/>
      <c r="E15" s="133"/>
      <c r="F15" s="133"/>
      <c r="G15" s="152"/>
      <c r="H15" s="226" t="str">
        <f>IF(AND(CJ29,CK29),IF(H14&gt;K14,"○",IF(H14=K14,"△",IF(H14&lt;K14,"●"))),"")</f>
        <v>●</v>
      </c>
      <c r="I15" s="224"/>
      <c r="J15" s="224"/>
      <c r="K15" s="224"/>
      <c r="L15" s="224"/>
      <c r="M15" s="160"/>
      <c r="N15" s="136"/>
      <c r="O15" s="136"/>
      <c r="P15" s="136"/>
      <c r="Q15" s="137"/>
      <c r="R15" s="223" t="str">
        <f>IF(AND(CN10,CO10),"",IF(R14&gt;U14,"○",IF(R14=U14,"△","●")))</f>
        <v>●</v>
      </c>
      <c r="S15" s="224"/>
      <c r="T15" s="224"/>
      <c r="U15" s="224"/>
      <c r="V15" s="225"/>
      <c r="W15" s="223" t="str">
        <f>IF(AND(CP10,CQ10),"",IF(W14&gt;Z14,"○",IF(W14=Z14,"△","●")))</f>
        <v>△</v>
      </c>
      <c r="X15" s="224"/>
      <c r="Y15" s="224"/>
      <c r="Z15" s="224"/>
      <c r="AA15" s="225"/>
      <c r="AB15" s="223" t="str">
        <f>IF(AND(CR10,CS10),"",IF(AB14&gt;AE14,"○",IF(AB14=AE14,"△","●")))</f>
        <v>△</v>
      </c>
      <c r="AC15" s="224"/>
      <c r="AD15" s="224"/>
      <c r="AE15" s="224"/>
      <c r="AF15" s="225"/>
      <c r="AG15" s="223" t="str">
        <f>IF(AND(CT10,CU10),"",IF(AG14&gt;AJ14,"○",IF(AG14=AJ14,"△","●")))</f>
        <v>△</v>
      </c>
      <c r="AH15" s="224"/>
      <c r="AI15" s="224"/>
      <c r="AJ15" s="224"/>
      <c r="AK15" s="225"/>
      <c r="AL15" s="223" t="str">
        <f>IF(AND(CV10,CW10),"",IF(AL14&gt;AO14,"○",IF(AL14=AO14,"△","●")))</f>
        <v>○</v>
      </c>
      <c r="AM15" s="224"/>
      <c r="AN15" s="224"/>
      <c r="AO15" s="224"/>
      <c r="AP15" s="225"/>
      <c r="AQ15" s="223" t="str">
        <f>IF(AND(CX10,CY10),"",IF(AQ14&gt;AT14,"○",IF(AQ14=AT14,"△","●")))</f>
        <v>●</v>
      </c>
      <c r="AR15" s="224"/>
      <c r="AS15" s="224"/>
      <c r="AT15" s="224"/>
      <c r="AU15" s="225"/>
      <c r="AV15" s="223" t="str">
        <f>IF(AND(CZ10,DA10),"",IF(AV14&gt;AY14,"○",IF(AV14=AY14,"△","●")))</f>
        <v>○</v>
      </c>
      <c r="AW15" s="224"/>
      <c r="AX15" s="224"/>
      <c r="AY15" s="224"/>
      <c r="AZ15" s="225"/>
      <c r="BA15" s="129"/>
      <c r="BB15" s="123"/>
      <c r="BC15" s="124"/>
      <c r="BD15" s="124"/>
      <c r="BE15" s="123"/>
      <c r="BF15" s="123"/>
      <c r="BG15" s="124"/>
      <c r="BH15" s="124"/>
      <c r="BI15" s="123"/>
      <c r="BJ15" s="123"/>
      <c r="BK15" s="124"/>
      <c r="BL15" s="124"/>
      <c r="BM15" s="143"/>
      <c r="BN15" s="144"/>
      <c r="BO15" s="145"/>
      <c r="BP15" s="123"/>
      <c r="BQ15" s="123"/>
      <c r="BR15" s="124"/>
      <c r="BS15" s="124"/>
      <c r="BT15" s="123"/>
      <c r="BU15" s="123"/>
      <c r="BV15" s="124"/>
      <c r="BW15" s="124"/>
      <c r="BX15" s="123"/>
      <c r="BY15" s="123"/>
      <c r="BZ15" s="124"/>
      <c r="CA15" s="124"/>
      <c r="CB15" s="119"/>
      <c r="CC15" s="120"/>
      <c r="CD15" s="121"/>
      <c r="CI15" s="197"/>
      <c r="CJ15" s="24" t="b">
        <f>ISBLANK(H24)</f>
        <v>0</v>
      </c>
      <c r="CK15" s="24" t="b">
        <f>ISBLANK(K24)</f>
        <v>0</v>
      </c>
      <c r="CL15" s="24" t="b">
        <f>ISBLANK(M24)</f>
        <v>0</v>
      </c>
      <c r="CM15" s="24" t="b">
        <f>ISBLANK(P24)</f>
        <v>0</v>
      </c>
      <c r="CN15" s="24" t="b">
        <f>ISBLANK(R24)</f>
        <v>0</v>
      </c>
      <c r="CO15" s="24" t="b">
        <f>ISBLANK(U24)</f>
        <v>0</v>
      </c>
      <c r="CP15" s="24"/>
      <c r="CQ15" s="24"/>
      <c r="CR15" s="24" t="b">
        <f>ISBLANK(AB24)</f>
        <v>0</v>
      </c>
      <c r="CS15" s="24" t="b">
        <f>ISBLANK(AE24)</f>
        <v>0</v>
      </c>
      <c r="CT15" s="24" t="b">
        <f>ISBLANK(AG24)</f>
        <v>0</v>
      </c>
      <c r="CU15" s="24" t="b">
        <f>ISBLANK(AJ24)</f>
        <v>0</v>
      </c>
      <c r="CV15" s="24" t="b">
        <f>ISBLANK(AL24)</f>
        <v>0</v>
      </c>
      <c r="CW15" s="24" t="b">
        <f>ISBLANK(AO24)</f>
        <v>0</v>
      </c>
      <c r="CX15" s="24" t="b">
        <f>ISBLANK(AQ24)</f>
        <v>0</v>
      </c>
      <c r="CY15" s="24" t="b">
        <f>ISBLANK(AT24)</f>
        <v>0</v>
      </c>
      <c r="CZ15" s="24" t="b">
        <f>ISBLANK(AV24)</f>
        <v>0</v>
      </c>
      <c r="DA15" s="24" t="b">
        <f>ISBLANK(AY24)</f>
        <v>0</v>
      </c>
      <c r="DB15" s="24"/>
      <c r="DC15" s="24"/>
      <c r="DF15" s="21">
        <f>SUM(BC38*1000,BG38*100,BZ38)</f>
        <v>6081</v>
      </c>
    </row>
    <row r="16" spans="1:110" ht="12.75" customHeight="1">
      <c r="A16" s="217"/>
      <c r="B16" s="132"/>
      <c r="C16" s="133"/>
      <c r="D16" s="133"/>
      <c r="E16" s="133"/>
      <c r="F16" s="133"/>
      <c r="G16" s="149" t="s">
        <v>13</v>
      </c>
      <c r="H16" s="231">
        <f>IF(CM8,"",P10)</f>
        <v>0</v>
      </c>
      <c r="I16" s="133"/>
      <c r="J16" s="22" t="s">
        <v>12</v>
      </c>
      <c r="K16" s="133">
        <f>IF(CL8,"",M10)</f>
        <v>4</v>
      </c>
      <c r="L16" s="133"/>
      <c r="M16" s="160"/>
      <c r="N16" s="136"/>
      <c r="O16" s="136"/>
      <c r="P16" s="136"/>
      <c r="Q16" s="137"/>
      <c r="R16" s="132"/>
      <c r="S16" s="133"/>
      <c r="T16" s="22" t="s">
        <v>15</v>
      </c>
      <c r="U16" s="133"/>
      <c r="V16" s="156"/>
      <c r="W16" s="132">
        <v>4</v>
      </c>
      <c r="X16" s="133"/>
      <c r="Y16" s="22" t="s">
        <v>12</v>
      </c>
      <c r="Z16" s="133">
        <v>1</v>
      </c>
      <c r="AA16" s="156"/>
      <c r="AB16" s="132">
        <v>1</v>
      </c>
      <c r="AC16" s="133"/>
      <c r="AD16" s="22" t="s">
        <v>12</v>
      </c>
      <c r="AE16" s="133">
        <v>4</v>
      </c>
      <c r="AF16" s="156"/>
      <c r="AG16" s="132">
        <v>5</v>
      </c>
      <c r="AH16" s="133"/>
      <c r="AI16" s="22" t="s">
        <v>12</v>
      </c>
      <c r="AJ16" s="133">
        <v>0</v>
      </c>
      <c r="AK16" s="156"/>
      <c r="AL16" s="132">
        <v>4</v>
      </c>
      <c r="AM16" s="133"/>
      <c r="AN16" s="22" t="s">
        <v>12</v>
      </c>
      <c r="AO16" s="133">
        <v>1</v>
      </c>
      <c r="AP16" s="156"/>
      <c r="AQ16" s="132">
        <v>7</v>
      </c>
      <c r="AR16" s="133"/>
      <c r="AS16" s="22" t="s">
        <v>12</v>
      </c>
      <c r="AT16" s="133">
        <v>0</v>
      </c>
      <c r="AU16" s="156"/>
      <c r="AV16" s="132">
        <v>4</v>
      </c>
      <c r="AW16" s="133"/>
      <c r="AX16" s="22" t="s">
        <v>12</v>
      </c>
      <c r="AY16" s="133">
        <v>1</v>
      </c>
      <c r="AZ16" s="156"/>
      <c r="BA16" s="126">
        <f>COUNTIF(H17:AZ17,"○")</f>
        <v>5</v>
      </c>
      <c r="BB16" s="124"/>
      <c r="BC16" s="124"/>
      <c r="BD16" s="124"/>
      <c r="BE16" s="124">
        <f>COUNTIF(H17:AZ17,"△")</f>
        <v>0</v>
      </c>
      <c r="BF16" s="124"/>
      <c r="BG16" s="124"/>
      <c r="BH16" s="124"/>
      <c r="BI16" s="124">
        <f>COUNTIF(H17:AZ17,"●")</f>
        <v>2</v>
      </c>
      <c r="BJ16" s="124"/>
      <c r="BK16" s="124"/>
      <c r="BL16" s="124"/>
      <c r="BM16" s="143"/>
      <c r="BN16" s="144"/>
      <c r="BO16" s="145"/>
      <c r="BP16" s="124">
        <f>SUM(R16,AB16,AG16,AL16,AQ16,AV16,W16,H16)</f>
        <v>25</v>
      </c>
      <c r="BQ16" s="124"/>
      <c r="BR16" s="124"/>
      <c r="BS16" s="124"/>
      <c r="BT16" s="124">
        <f>SUM(U16,AE16,AJ16,AO16,AT16,AY16,Z16,K16)</f>
        <v>11</v>
      </c>
      <c r="BU16" s="124"/>
      <c r="BV16" s="124"/>
      <c r="BW16" s="124"/>
      <c r="BX16" s="124">
        <f>BP16-BT16</f>
        <v>14</v>
      </c>
      <c r="BY16" s="124"/>
      <c r="BZ16" s="124"/>
      <c r="CA16" s="124"/>
      <c r="CB16" s="119"/>
      <c r="CC16" s="120"/>
      <c r="CD16" s="121"/>
      <c r="CI16" s="197">
        <v>5</v>
      </c>
      <c r="CJ16" s="24" t="b">
        <f>ISBLANK(H26)</f>
        <v>0</v>
      </c>
      <c r="CK16" s="24" t="b">
        <f>ISBLANK(K26)</f>
        <v>0</v>
      </c>
      <c r="CL16" s="24" t="b">
        <f>ISBLANK(M26)</f>
        <v>0</v>
      </c>
      <c r="CM16" s="24" t="b">
        <f>ISBLANK(P26)</f>
        <v>0</v>
      </c>
      <c r="CN16" s="24" t="b">
        <f>ISBLANK(R26)</f>
        <v>0</v>
      </c>
      <c r="CO16" s="24" t="b">
        <f>ISBLANK(U26)</f>
        <v>0</v>
      </c>
      <c r="CP16" s="24" t="b">
        <f>ISBLANK(W26)</f>
        <v>0</v>
      </c>
      <c r="CQ16" s="24" t="b">
        <f>ISBLANK(Z26)</f>
        <v>0</v>
      </c>
      <c r="CR16" s="24"/>
      <c r="CS16" s="24"/>
      <c r="CT16" s="24" t="b">
        <f>ISBLANK(AG26)</f>
        <v>0</v>
      </c>
      <c r="CU16" s="24" t="b">
        <f>ISBLANK(AJ26)</f>
        <v>0</v>
      </c>
      <c r="CV16" s="24" t="b">
        <f>ISBLANK(AL26)</f>
        <v>0</v>
      </c>
      <c r="CW16" s="24" t="b">
        <f>ISBLANK(AO26)</f>
        <v>0</v>
      </c>
      <c r="CX16" s="24" t="b">
        <f>ISBLANK(AQ26)</f>
        <v>0</v>
      </c>
      <c r="CY16" s="24" t="b">
        <f>ISBLANK(AT26)</f>
        <v>0</v>
      </c>
      <c r="CZ16" s="24" t="b">
        <f>ISBLANK(AV26)</f>
        <v>0</v>
      </c>
      <c r="DA16" s="24" t="b">
        <f>ISBLANK(AY26)</f>
        <v>0</v>
      </c>
      <c r="DB16" s="24"/>
      <c r="DC16" s="24"/>
      <c r="DF16" s="21">
        <f>SUM(BC42*1000,BG42*100,BZ42)</f>
        <v>1971</v>
      </c>
    </row>
    <row r="17" spans="1:107" ht="12.75" customHeight="1">
      <c r="A17" s="218"/>
      <c r="B17" s="134"/>
      <c r="C17" s="135"/>
      <c r="D17" s="135"/>
      <c r="E17" s="135"/>
      <c r="F17" s="135"/>
      <c r="G17" s="150"/>
      <c r="H17" s="157" t="str">
        <f>IF(AND(CJ30,CK30),IF(H16&gt;K16,"○",IF(H16=K16,"△","●")),"")</f>
        <v>●</v>
      </c>
      <c r="I17" s="135"/>
      <c r="J17" s="135"/>
      <c r="K17" s="135"/>
      <c r="L17" s="135"/>
      <c r="M17" s="161"/>
      <c r="N17" s="138"/>
      <c r="O17" s="138"/>
      <c r="P17" s="138"/>
      <c r="Q17" s="139"/>
      <c r="R17" s="134">
        <f>IF(AND(CN11,CO11),"",IF(R16&gt;U16,"○",IF(R16=U16,"△","●")))</f>
      </c>
      <c r="S17" s="135"/>
      <c r="T17" s="135"/>
      <c r="U17" s="135"/>
      <c r="V17" s="153"/>
      <c r="W17" s="134" t="str">
        <f>IF(AND(CP11,CQ11),"",IF(W16&gt;Z16,"○",IF(W16=Z16,"△","●")))</f>
        <v>○</v>
      </c>
      <c r="X17" s="135"/>
      <c r="Y17" s="135"/>
      <c r="Z17" s="135"/>
      <c r="AA17" s="153"/>
      <c r="AB17" s="134" t="str">
        <f>IF(AND(CR11,CS11),"",IF(AB16&gt;AE16,"○",IF(AB16=AE16,"△","●")))</f>
        <v>●</v>
      </c>
      <c r="AC17" s="135"/>
      <c r="AD17" s="135"/>
      <c r="AE17" s="135"/>
      <c r="AF17" s="153"/>
      <c r="AG17" s="134" t="str">
        <f>IF(AND(CT11,CU11),"",IF(AG16&gt;AJ16,"○",IF(AG16=AJ16,"△","●")))</f>
        <v>○</v>
      </c>
      <c r="AH17" s="135"/>
      <c r="AI17" s="135"/>
      <c r="AJ17" s="135"/>
      <c r="AK17" s="153"/>
      <c r="AL17" s="134" t="str">
        <f>IF(AND(CV11,CW11),"",IF(AL16&gt;AO16,"○",IF(AL16=AO16,"△","●")))</f>
        <v>○</v>
      </c>
      <c r="AM17" s="135"/>
      <c r="AN17" s="135"/>
      <c r="AO17" s="135"/>
      <c r="AP17" s="153"/>
      <c r="AQ17" s="134" t="str">
        <f>IF(AND(CX11,CY11),"",IF(AQ16&gt;AT16,"○",IF(AQ16=AT16,"△","●")))</f>
        <v>○</v>
      </c>
      <c r="AR17" s="135"/>
      <c r="AS17" s="135"/>
      <c r="AT17" s="135"/>
      <c r="AU17" s="153"/>
      <c r="AV17" s="134" t="str">
        <f>IF(AND(CZ11,DA11),"",IF(AV16&gt;AY16,"○",IF(AV16=AY16,"△","●")))</f>
        <v>○</v>
      </c>
      <c r="AW17" s="135"/>
      <c r="AX17" s="135"/>
      <c r="AY17" s="135"/>
      <c r="AZ17" s="153"/>
      <c r="BA17" s="127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46"/>
      <c r="BN17" s="147"/>
      <c r="BO17" s="148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19"/>
      <c r="CC17" s="120"/>
      <c r="CD17" s="121"/>
      <c r="CI17" s="197"/>
      <c r="CJ17" s="24" t="b">
        <f>ISBLANK(H28)</f>
        <v>0</v>
      </c>
      <c r="CK17" s="24" t="b">
        <f>ISBLANK(K28)</f>
        <v>0</v>
      </c>
      <c r="CL17" s="24" t="b">
        <f>ISBLANK(M28)</f>
        <v>0</v>
      </c>
      <c r="CM17" s="24" t="b">
        <f>ISBLANK(P28)</f>
        <v>0</v>
      </c>
      <c r="CN17" s="24" t="b">
        <f>ISBLANK(R28)</f>
        <v>0</v>
      </c>
      <c r="CO17" s="24" t="b">
        <f>ISBLANK(U28)</f>
        <v>0</v>
      </c>
      <c r="CP17" s="24" t="b">
        <f>ISBLANK(W28)</f>
        <v>0</v>
      </c>
      <c r="CQ17" s="24" t="b">
        <f>ISBLANK(Z28)</f>
        <v>0</v>
      </c>
      <c r="CR17" s="24"/>
      <c r="CS17" s="24"/>
      <c r="CT17" s="24" t="b">
        <f>ISBLANK(AG28)</f>
        <v>0</v>
      </c>
      <c r="CU17" s="24" t="b">
        <f>ISBLANK(AJ28)</f>
        <v>0</v>
      </c>
      <c r="CV17" s="24" t="b">
        <f>ISBLANK(AL28)</f>
        <v>0</v>
      </c>
      <c r="CW17" s="24" t="b">
        <f>ISBLANK(AO28)</f>
        <v>0</v>
      </c>
      <c r="CX17" s="24" t="b">
        <f>ISBLANK(AQ28)</f>
        <v>0</v>
      </c>
      <c r="CY17" s="24" t="b">
        <f>ISBLANK(AT28)</f>
        <v>0</v>
      </c>
      <c r="CZ17" s="24" t="b">
        <f>ISBLANK(AV28)</f>
        <v>0</v>
      </c>
      <c r="DA17" s="24" t="b">
        <f>ISBLANK(AY28)</f>
        <v>0</v>
      </c>
      <c r="DB17" s="24"/>
      <c r="DC17" s="24"/>
    </row>
    <row r="18" spans="1:107" ht="12.75" customHeight="1">
      <c r="A18" s="217">
        <v>3</v>
      </c>
      <c r="B18" s="130" t="s">
        <v>16</v>
      </c>
      <c r="C18" s="131"/>
      <c r="D18" s="131"/>
      <c r="E18" s="131"/>
      <c r="F18" s="131"/>
      <c r="G18" s="151" t="s">
        <v>11</v>
      </c>
      <c r="H18" s="133">
        <f>IF(CO9,"",U12)</f>
        <v>1</v>
      </c>
      <c r="I18" s="133"/>
      <c r="J18" s="22" t="s">
        <v>12</v>
      </c>
      <c r="K18" s="133">
        <f>IF(CN9,"",R12)</f>
        <v>4</v>
      </c>
      <c r="L18" s="133"/>
      <c r="M18" s="227">
        <f>IF(CO11,"",U16)</f>
      </c>
      <c r="N18" s="131"/>
      <c r="O18" s="23" t="s">
        <v>12</v>
      </c>
      <c r="P18" s="131">
        <f>IF(CN11,"",R16)</f>
      </c>
      <c r="Q18" s="228"/>
      <c r="R18" s="136"/>
      <c r="S18" s="136"/>
      <c r="T18" s="136"/>
      <c r="U18" s="136"/>
      <c r="V18" s="136"/>
      <c r="W18" s="132">
        <v>3</v>
      </c>
      <c r="X18" s="133"/>
      <c r="Y18" s="22" t="s">
        <v>12</v>
      </c>
      <c r="Z18" s="133">
        <v>1</v>
      </c>
      <c r="AA18" s="156"/>
      <c r="AB18" s="132">
        <v>9</v>
      </c>
      <c r="AC18" s="133"/>
      <c r="AD18" s="22" t="s">
        <v>12</v>
      </c>
      <c r="AE18" s="133">
        <v>1</v>
      </c>
      <c r="AF18" s="156"/>
      <c r="AG18" s="132">
        <v>3</v>
      </c>
      <c r="AH18" s="133"/>
      <c r="AI18" s="22" t="s">
        <v>12</v>
      </c>
      <c r="AJ18" s="133">
        <v>0</v>
      </c>
      <c r="AK18" s="156"/>
      <c r="AL18" s="132">
        <v>15</v>
      </c>
      <c r="AM18" s="133"/>
      <c r="AN18" s="22" t="s">
        <v>12</v>
      </c>
      <c r="AO18" s="133">
        <v>0</v>
      </c>
      <c r="AP18" s="156"/>
      <c r="AQ18" s="132">
        <v>7</v>
      </c>
      <c r="AR18" s="133"/>
      <c r="AS18" s="22" t="s">
        <v>12</v>
      </c>
      <c r="AT18" s="133">
        <v>1</v>
      </c>
      <c r="AU18" s="156"/>
      <c r="AV18" s="132">
        <v>3</v>
      </c>
      <c r="AW18" s="133"/>
      <c r="AX18" s="22" t="s">
        <v>12</v>
      </c>
      <c r="AY18" s="133">
        <v>0</v>
      </c>
      <c r="AZ18" s="156"/>
      <c r="BA18" s="126">
        <f>COUNTIF(H19:AZ19,"○")</f>
        <v>6</v>
      </c>
      <c r="BB18" s="124"/>
      <c r="BC18" s="122">
        <f>SUM(BA18:BB21)</f>
        <v>14</v>
      </c>
      <c r="BD18" s="122"/>
      <c r="BE18" s="124">
        <f>COUNTIF(H19:AZ19,"△")</f>
        <v>0</v>
      </c>
      <c r="BF18" s="124"/>
      <c r="BG18" s="122">
        <f>SUM(BE18:BF21)</f>
        <v>0</v>
      </c>
      <c r="BH18" s="122"/>
      <c r="BI18" s="124">
        <f>COUNTIF(H19:AZ19,"●")</f>
        <v>1</v>
      </c>
      <c r="BJ18" s="124"/>
      <c r="BK18" s="122">
        <f>SUM(BI18:BJ21)</f>
        <v>1</v>
      </c>
      <c r="BL18" s="122"/>
      <c r="BM18" s="140">
        <f>SUM(BC18*3,BG18)</f>
        <v>42</v>
      </c>
      <c r="BN18" s="141"/>
      <c r="BO18" s="142"/>
      <c r="BP18" s="124">
        <f>SUM(M18,W18,AG18,AL18,AQ18,AV18,AB18,H18)</f>
        <v>41</v>
      </c>
      <c r="BQ18" s="124"/>
      <c r="BR18" s="122">
        <f>SUM(BP18:BQ21)</f>
        <v>81</v>
      </c>
      <c r="BS18" s="122"/>
      <c r="BT18" s="124">
        <f>SUM(AE18,Z18,AJ18,AO18,AT18,AY18,P18,K18)</f>
        <v>7</v>
      </c>
      <c r="BU18" s="124"/>
      <c r="BV18" s="122">
        <f>SUM(BT18:BU21)</f>
        <v>12</v>
      </c>
      <c r="BW18" s="122"/>
      <c r="BX18" s="124">
        <f>BP18-BT18</f>
        <v>34</v>
      </c>
      <c r="BY18" s="124"/>
      <c r="BZ18" s="122">
        <f>BR18-BV18</f>
        <v>69</v>
      </c>
      <c r="CA18" s="122"/>
      <c r="CB18" s="116">
        <f>RANK(DF10,$DF$8:$DF$17)</f>
        <v>2</v>
      </c>
      <c r="CC18" s="117"/>
      <c r="CD18" s="118"/>
      <c r="CI18" s="197">
        <v>6</v>
      </c>
      <c r="CJ18" s="24" t="b">
        <f>ISBLANK(H30)</f>
        <v>0</v>
      </c>
      <c r="CK18" s="24" t="b">
        <f>ISBLANK(K30)</f>
        <v>0</v>
      </c>
      <c r="CL18" s="24" t="b">
        <f>ISBLANK(M30)</f>
        <v>0</v>
      </c>
      <c r="CM18" s="24" t="b">
        <f>ISBLANK(P30)</f>
        <v>0</v>
      </c>
      <c r="CN18" s="24" t="b">
        <f>ISBLANK(R30)</f>
        <v>0</v>
      </c>
      <c r="CO18" s="24" t="b">
        <f>ISBLANK(U30)</f>
        <v>0</v>
      </c>
      <c r="CP18" s="24" t="b">
        <f>ISBLANK(W30)</f>
        <v>0</v>
      </c>
      <c r="CQ18" s="24" t="b">
        <f>ISBLANK(Z30)</f>
        <v>0</v>
      </c>
      <c r="CR18" s="24" t="b">
        <f>ISBLANK(AB30)</f>
        <v>0</v>
      </c>
      <c r="CS18" s="24" t="b">
        <f>ISBLANK(AE30)</f>
        <v>0</v>
      </c>
      <c r="CT18" s="24"/>
      <c r="CU18" s="24"/>
      <c r="CV18" s="24" t="b">
        <f>ISBLANK(AL30)</f>
        <v>0</v>
      </c>
      <c r="CW18" s="24" t="b">
        <f>ISBLANK(AO30)</f>
        <v>0</v>
      </c>
      <c r="CX18" s="24" t="b">
        <f>ISBLANK(AQ30)</f>
        <v>0</v>
      </c>
      <c r="CY18" s="24" t="b">
        <f>ISBLANK(AT30)</f>
        <v>0</v>
      </c>
      <c r="CZ18" s="24" t="b">
        <f>ISBLANK(AV30)</f>
        <v>0</v>
      </c>
      <c r="DA18" s="24" t="b">
        <f>ISBLANK(AY30)</f>
        <v>0</v>
      </c>
      <c r="DB18" s="24"/>
      <c r="DC18" s="24"/>
    </row>
    <row r="19" spans="1:107" ht="12.75" customHeight="1">
      <c r="A19" s="217"/>
      <c r="B19" s="132"/>
      <c r="C19" s="133"/>
      <c r="D19" s="133"/>
      <c r="E19" s="133"/>
      <c r="F19" s="133"/>
      <c r="G19" s="152"/>
      <c r="H19" s="226" t="str">
        <f>IF(AND(CJ31,CK31),IF(H18&gt;K18,"○",IF(H18=K18,"△",IF(H18&lt;K18,"●"))),"")</f>
        <v>●</v>
      </c>
      <c r="I19" s="224"/>
      <c r="J19" s="224"/>
      <c r="K19" s="224"/>
      <c r="L19" s="224"/>
      <c r="M19" s="223">
        <f>IF(AND(CL31,CM31),IF(M18&gt;P18,"○",IF(M18=P18,"△",IF(M18&lt;P18,"●"))),"")</f>
      </c>
      <c r="N19" s="224"/>
      <c r="O19" s="224"/>
      <c r="P19" s="224"/>
      <c r="Q19" s="225"/>
      <c r="R19" s="136"/>
      <c r="S19" s="136"/>
      <c r="T19" s="136"/>
      <c r="U19" s="136"/>
      <c r="V19" s="136"/>
      <c r="W19" s="223" t="str">
        <f>IF(AND(CP12,CQ12),"",IF(W18&gt;Z18,"○",IF(W18=Z18,"△","●")))</f>
        <v>○</v>
      </c>
      <c r="X19" s="224"/>
      <c r="Y19" s="224"/>
      <c r="Z19" s="224"/>
      <c r="AA19" s="225"/>
      <c r="AB19" s="223" t="str">
        <f>IF(AND(CR12,CS12),"",IF(AB18&gt;AE18,"○",IF(AB18=AE18,"△","●")))</f>
        <v>○</v>
      </c>
      <c r="AC19" s="224"/>
      <c r="AD19" s="224"/>
      <c r="AE19" s="224"/>
      <c r="AF19" s="225"/>
      <c r="AG19" s="223" t="str">
        <f>IF(AND(CT12,CU12),"",IF(AG18&gt;AJ18,"○",IF(AG18=AJ18,"△","●")))</f>
        <v>○</v>
      </c>
      <c r="AH19" s="224"/>
      <c r="AI19" s="224"/>
      <c r="AJ19" s="224"/>
      <c r="AK19" s="225"/>
      <c r="AL19" s="223" t="str">
        <f>IF(AND(CV12,CW12),"",IF(AL18&gt;AO18,"○",IF(AL18=AO18,"△","●")))</f>
        <v>○</v>
      </c>
      <c r="AM19" s="224"/>
      <c r="AN19" s="224"/>
      <c r="AO19" s="224"/>
      <c r="AP19" s="225"/>
      <c r="AQ19" s="223" t="str">
        <f>IF(AND(CX12,CY12),"",IF(AQ18&gt;AT18,"○",IF(AQ18=AT18,"△","●")))</f>
        <v>○</v>
      </c>
      <c r="AR19" s="224"/>
      <c r="AS19" s="224"/>
      <c r="AT19" s="224"/>
      <c r="AU19" s="225"/>
      <c r="AV19" s="223" t="str">
        <f>IF(AND(CZ12,DA12),"",IF(AV18&gt;AY18,"○",IF(AV18=AY18,"△","●")))</f>
        <v>○</v>
      </c>
      <c r="AW19" s="224"/>
      <c r="AX19" s="224"/>
      <c r="AY19" s="224"/>
      <c r="AZ19" s="225"/>
      <c r="BA19" s="129"/>
      <c r="BB19" s="123"/>
      <c r="BC19" s="124"/>
      <c r="BD19" s="124"/>
      <c r="BE19" s="123"/>
      <c r="BF19" s="123"/>
      <c r="BG19" s="124"/>
      <c r="BH19" s="124"/>
      <c r="BI19" s="123"/>
      <c r="BJ19" s="123"/>
      <c r="BK19" s="124"/>
      <c r="BL19" s="124"/>
      <c r="BM19" s="143"/>
      <c r="BN19" s="144"/>
      <c r="BO19" s="145"/>
      <c r="BP19" s="123"/>
      <c r="BQ19" s="123"/>
      <c r="BR19" s="124"/>
      <c r="BS19" s="124"/>
      <c r="BT19" s="123"/>
      <c r="BU19" s="123"/>
      <c r="BV19" s="124"/>
      <c r="BW19" s="124"/>
      <c r="BX19" s="123"/>
      <c r="BY19" s="123"/>
      <c r="BZ19" s="124"/>
      <c r="CA19" s="124"/>
      <c r="CB19" s="119"/>
      <c r="CC19" s="120"/>
      <c r="CD19" s="121"/>
      <c r="CI19" s="197"/>
      <c r="CJ19" s="24" t="b">
        <f>ISBLANK(H32)</f>
        <v>0</v>
      </c>
      <c r="CK19" s="24" t="b">
        <f>ISBLANK(K32)</f>
        <v>0</v>
      </c>
      <c r="CL19" s="24" t="b">
        <f>ISBLANK(M32)</f>
        <v>0</v>
      </c>
      <c r="CM19" s="24" t="b">
        <f>ISBLANK(P32)</f>
        <v>0</v>
      </c>
      <c r="CN19" s="24" t="b">
        <f>ISBLANK(R32)</f>
        <v>0</v>
      </c>
      <c r="CO19" s="24" t="b">
        <f>ISBLANK(U32)</f>
        <v>0</v>
      </c>
      <c r="CP19" s="24" t="b">
        <f>ISBLANK(W32)</f>
        <v>0</v>
      </c>
      <c r="CQ19" s="24" t="b">
        <f>ISBLANK(Z32)</f>
        <v>0</v>
      </c>
      <c r="CR19" s="24" t="b">
        <f>ISBLANK(AB32)</f>
        <v>0</v>
      </c>
      <c r="CS19" s="24" t="b">
        <f>ISBLANK(AE32)</f>
        <v>0</v>
      </c>
      <c r="CT19" s="24"/>
      <c r="CU19" s="24"/>
      <c r="CV19" s="24" t="b">
        <f>ISBLANK(AL32)</f>
        <v>0</v>
      </c>
      <c r="CW19" s="24" t="b">
        <f>ISBLANK(AO32)</f>
        <v>0</v>
      </c>
      <c r="CX19" s="24" t="b">
        <f>ISBLANK(AQ32)</f>
        <v>0</v>
      </c>
      <c r="CY19" s="24" t="b">
        <f>ISBLANK(AT32)</f>
        <v>0</v>
      </c>
      <c r="CZ19" s="24" t="b">
        <f>ISBLANK(AV32)</f>
        <v>1</v>
      </c>
      <c r="DA19" s="24" t="b">
        <f>ISBLANK(AY32)</f>
        <v>1</v>
      </c>
      <c r="DB19" s="24"/>
      <c r="DC19" s="24"/>
    </row>
    <row r="20" spans="1:107" ht="12.75" customHeight="1">
      <c r="A20" s="217"/>
      <c r="B20" s="132"/>
      <c r="C20" s="133"/>
      <c r="D20" s="133"/>
      <c r="E20" s="133"/>
      <c r="F20" s="133"/>
      <c r="G20" s="149" t="s">
        <v>13</v>
      </c>
      <c r="H20" s="221">
        <f>IF(CO8,"",U10)</f>
        <v>3</v>
      </c>
      <c r="I20" s="222"/>
      <c r="J20" s="22" t="s">
        <v>12</v>
      </c>
      <c r="K20" s="222">
        <f>IF(CN8,"",R10)</f>
        <v>1</v>
      </c>
      <c r="L20" s="222"/>
      <c r="M20" s="132">
        <f>IF(CQ10,"",U14)</f>
        <v>3</v>
      </c>
      <c r="N20" s="133"/>
      <c r="O20" s="22" t="s">
        <v>12</v>
      </c>
      <c r="P20" s="133">
        <f>IF(CP10,"",R14)</f>
        <v>1</v>
      </c>
      <c r="Q20" s="156"/>
      <c r="R20" s="136"/>
      <c r="S20" s="136"/>
      <c r="T20" s="136"/>
      <c r="U20" s="136"/>
      <c r="V20" s="136"/>
      <c r="W20" s="132">
        <v>3</v>
      </c>
      <c r="X20" s="133"/>
      <c r="Y20" s="22" t="s">
        <v>12</v>
      </c>
      <c r="Z20" s="133">
        <v>0</v>
      </c>
      <c r="AA20" s="156"/>
      <c r="AB20" s="132">
        <v>5</v>
      </c>
      <c r="AC20" s="133"/>
      <c r="AD20" s="22" t="s">
        <v>12</v>
      </c>
      <c r="AE20" s="133">
        <v>0</v>
      </c>
      <c r="AF20" s="156"/>
      <c r="AG20" s="132">
        <v>4</v>
      </c>
      <c r="AH20" s="133"/>
      <c r="AI20" s="22" t="s">
        <v>12</v>
      </c>
      <c r="AJ20" s="133">
        <v>3</v>
      </c>
      <c r="AK20" s="156"/>
      <c r="AL20" s="132">
        <v>13</v>
      </c>
      <c r="AM20" s="133"/>
      <c r="AN20" s="22" t="s">
        <v>12</v>
      </c>
      <c r="AO20" s="133">
        <v>0</v>
      </c>
      <c r="AP20" s="156"/>
      <c r="AQ20" s="132">
        <v>4</v>
      </c>
      <c r="AR20" s="133"/>
      <c r="AS20" s="22" t="s">
        <v>12</v>
      </c>
      <c r="AT20" s="133">
        <v>0</v>
      </c>
      <c r="AU20" s="156"/>
      <c r="AV20" s="132">
        <v>5</v>
      </c>
      <c r="AW20" s="133"/>
      <c r="AX20" s="22" t="s">
        <v>12</v>
      </c>
      <c r="AY20" s="133">
        <v>0</v>
      </c>
      <c r="AZ20" s="156"/>
      <c r="BA20" s="126">
        <f>COUNTIF(H21:AZ21,"○")</f>
        <v>8</v>
      </c>
      <c r="BB20" s="124"/>
      <c r="BC20" s="124"/>
      <c r="BD20" s="124"/>
      <c r="BE20" s="124">
        <f>COUNTIF(H21:AZ21,"△")</f>
        <v>0</v>
      </c>
      <c r="BF20" s="124"/>
      <c r="BG20" s="124"/>
      <c r="BH20" s="124"/>
      <c r="BI20" s="124">
        <f>COUNTIF(H21:AZ21,"●")</f>
        <v>0</v>
      </c>
      <c r="BJ20" s="124"/>
      <c r="BK20" s="124"/>
      <c r="BL20" s="124"/>
      <c r="BM20" s="143"/>
      <c r="BN20" s="144"/>
      <c r="BO20" s="145"/>
      <c r="BP20" s="124">
        <f>SUM(AB20,W20,AG20,AL20,AQ20,AV20,M20,H20)</f>
        <v>40</v>
      </c>
      <c r="BQ20" s="124"/>
      <c r="BR20" s="124"/>
      <c r="BS20" s="124"/>
      <c r="BT20" s="124">
        <f>SUM(AE20,Z20,AJ20,AO20,AT20,AY20,P20,K20)</f>
        <v>5</v>
      </c>
      <c r="BU20" s="124"/>
      <c r="BV20" s="124"/>
      <c r="BW20" s="124"/>
      <c r="BX20" s="124">
        <f>BP20-BT20</f>
        <v>35</v>
      </c>
      <c r="BY20" s="124"/>
      <c r="BZ20" s="124"/>
      <c r="CA20" s="124"/>
      <c r="CB20" s="119"/>
      <c r="CC20" s="120"/>
      <c r="CD20" s="121"/>
      <c r="CI20" s="197">
        <v>7</v>
      </c>
      <c r="CJ20" s="24" t="b">
        <f>ISBLANK(H34)</f>
        <v>0</v>
      </c>
      <c r="CK20" s="24" t="b">
        <f>ISBLANK(K34)</f>
        <v>0</v>
      </c>
      <c r="CL20" s="24" t="b">
        <f>ISBLANK(M34)</f>
        <v>0</v>
      </c>
      <c r="CM20" s="24" t="b">
        <f>ISBLANK(P34)</f>
        <v>0</v>
      </c>
      <c r="CN20" s="24" t="b">
        <f>ISBLANK(R34)</f>
        <v>0</v>
      </c>
      <c r="CO20" s="24" t="b">
        <f>ISBLANK(U34)</f>
        <v>0</v>
      </c>
      <c r="CP20" s="24" t="b">
        <f>ISBLANK(W34)</f>
        <v>0</v>
      </c>
      <c r="CQ20" s="24" t="b">
        <f>ISBLANK(Z34)</f>
        <v>0</v>
      </c>
      <c r="CR20" s="24" t="b">
        <f>ISBLANK(AB34)</f>
        <v>0</v>
      </c>
      <c r="CS20" s="24" t="b">
        <f>ISBLANK(AE34)</f>
        <v>0</v>
      </c>
      <c r="CT20" s="24" t="b">
        <f>ISBLANK(AG34)</f>
        <v>0</v>
      </c>
      <c r="CU20" s="24" t="b">
        <f>ISBLANK(AJ34)</f>
        <v>0</v>
      </c>
      <c r="CV20" s="24"/>
      <c r="CW20" s="24"/>
      <c r="CX20" s="24" t="b">
        <f>ISBLANK(AQ34)</f>
        <v>0</v>
      </c>
      <c r="CY20" s="24" t="b">
        <f>ISBLANK(AT34)</f>
        <v>0</v>
      </c>
      <c r="CZ20" s="24" t="b">
        <f>ISBLANK(AV34)</f>
        <v>0</v>
      </c>
      <c r="DA20" s="24" t="b">
        <f>ISBLANK(AY34)</f>
        <v>0</v>
      </c>
      <c r="DB20" s="24"/>
      <c r="DC20" s="24"/>
    </row>
    <row r="21" spans="1:107" ht="12.75" customHeight="1">
      <c r="A21" s="217"/>
      <c r="B21" s="134"/>
      <c r="C21" s="135"/>
      <c r="D21" s="135"/>
      <c r="E21" s="135"/>
      <c r="F21" s="135"/>
      <c r="G21" s="150"/>
      <c r="H21" s="157" t="str">
        <f>IF(AND(CJ32,CK32),IF(H20&gt;K20,"○",IF(H20=K20,"△","●")),"")</f>
        <v>○</v>
      </c>
      <c r="I21" s="135"/>
      <c r="J21" s="135"/>
      <c r="K21" s="135"/>
      <c r="L21" s="135"/>
      <c r="M21" s="134" t="str">
        <f>IF(AND(CL32,CM32),IF(M20&gt;P20,"○",IF(M20=P20,"△","●")),"")</f>
        <v>○</v>
      </c>
      <c r="N21" s="135"/>
      <c r="O21" s="135"/>
      <c r="P21" s="135"/>
      <c r="Q21" s="153"/>
      <c r="R21" s="136"/>
      <c r="S21" s="136"/>
      <c r="T21" s="136"/>
      <c r="U21" s="136"/>
      <c r="V21" s="136"/>
      <c r="W21" s="132" t="str">
        <f>IF(AND(CP13,CQ13),"",IF(W20&gt;Z20,"○",IF(W20=Z20,"△","●")))</f>
        <v>○</v>
      </c>
      <c r="X21" s="133"/>
      <c r="Y21" s="133"/>
      <c r="Z21" s="133"/>
      <c r="AA21" s="156"/>
      <c r="AB21" s="132" t="str">
        <f>IF(AND(CR13,CS13),"",IF(AB20&gt;AE20,"○",IF(AB20=AE20,"△","●")))</f>
        <v>○</v>
      </c>
      <c r="AC21" s="133"/>
      <c r="AD21" s="133"/>
      <c r="AE21" s="133"/>
      <c r="AF21" s="156"/>
      <c r="AG21" s="132" t="str">
        <f>IF(AND(CT13,CU13),"",IF(AG20&gt;AJ20,"○",IF(AG20=AJ20,"△","●")))</f>
        <v>○</v>
      </c>
      <c r="AH21" s="133"/>
      <c r="AI21" s="133"/>
      <c r="AJ21" s="133"/>
      <c r="AK21" s="156"/>
      <c r="AL21" s="132" t="str">
        <f>IF(AND(CV13,CW13),"",IF(AL20&gt;AO20,"○",IF(AL20=AO20,"△","●")))</f>
        <v>○</v>
      </c>
      <c r="AM21" s="133"/>
      <c r="AN21" s="133"/>
      <c r="AO21" s="133"/>
      <c r="AP21" s="156"/>
      <c r="AQ21" s="132" t="str">
        <f>IF(AND(CX13,CY13),"",IF(AQ20&gt;AT20,"○",IF(AQ20=AT20,"△","●")))</f>
        <v>○</v>
      </c>
      <c r="AR21" s="133"/>
      <c r="AS21" s="133"/>
      <c r="AT21" s="133"/>
      <c r="AU21" s="156"/>
      <c r="AV21" s="132" t="str">
        <f>IF(AND(CZ13,DA13),"",IF(AV20&gt;AY20,"○",IF(AV20=AY20,"△","●")))</f>
        <v>○</v>
      </c>
      <c r="AW21" s="133"/>
      <c r="AX21" s="133"/>
      <c r="AY21" s="133"/>
      <c r="AZ21" s="156"/>
      <c r="BA21" s="126"/>
      <c r="BB21" s="124"/>
      <c r="BC21" s="125"/>
      <c r="BD21" s="125"/>
      <c r="BE21" s="124"/>
      <c r="BF21" s="124"/>
      <c r="BG21" s="125"/>
      <c r="BH21" s="125"/>
      <c r="BI21" s="124"/>
      <c r="BJ21" s="124"/>
      <c r="BK21" s="125"/>
      <c r="BL21" s="125"/>
      <c r="BM21" s="146"/>
      <c r="BN21" s="147"/>
      <c r="BO21" s="148"/>
      <c r="BP21" s="124"/>
      <c r="BQ21" s="124"/>
      <c r="BR21" s="125"/>
      <c r="BS21" s="125"/>
      <c r="BT21" s="124"/>
      <c r="BU21" s="124"/>
      <c r="BV21" s="125"/>
      <c r="BW21" s="125"/>
      <c r="BX21" s="124"/>
      <c r="BY21" s="124"/>
      <c r="BZ21" s="125"/>
      <c r="CA21" s="125"/>
      <c r="CB21" s="119"/>
      <c r="CC21" s="120"/>
      <c r="CD21" s="121"/>
      <c r="CI21" s="197"/>
      <c r="CJ21" s="24" t="b">
        <f>ISBLANK(H36)</f>
        <v>0</v>
      </c>
      <c r="CK21" s="24" t="b">
        <f>ISBLANK(K36)</f>
        <v>0</v>
      </c>
      <c r="CL21" s="24" t="b">
        <f>ISBLANK(M36)</f>
        <v>0</v>
      </c>
      <c r="CM21" s="24" t="b">
        <f>ISBLANK(P36)</f>
        <v>0</v>
      </c>
      <c r="CN21" s="24" t="b">
        <f>ISBLANK(R36)</f>
        <v>0</v>
      </c>
      <c r="CO21" s="24" t="b">
        <f>ISBLANK(U36)</f>
        <v>0</v>
      </c>
      <c r="CP21" s="24" t="b">
        <f>ISBLANK(W36)</f>
        <v>0</v>
      </c>
      <c r="CQ21" s="24" t="b">
        <f>ISBLANK(Z36)</f>
        <v>0</v>
      </c>
      <c r="CR21" s="24" t="b">
        <f>ISBLANK(AB36)</f>
        <v>0</v>
      </c>
      <c r="CS21" s="24" t="b">
        <f>ISBLANK(AE36)</f>
        <v>0</v>
      </c>
      <c r="CT21" s="24" t="b">
        <f>ISBLANK(AG36)</f>
        <v>0</v>
      </c>
      <c r="CU21" s="24" t="b">
        <f>ISBLANK(AJ36)</f>
        <v>0</v>
      </c>
      <c r="CV21" s="24"/>
      <c r="CW21" s="24"/>
      <c r="CX21" s="24" t="b">
        <f>ISBLANK(AQ36)</f>
        <v>1</v>
      </c>
      <c r="CY21" s="24" t="b">
        <f>ISBLANK(AT36)</f>
        <v>1</v>
      </c>
      <c r="CZ21" s="24" t="b">
        <f>ISBLANK(AV36)</f>
        <v>0</v>
      </c>
      <c r="DA21" s="24" t="b">
        <f>ISBLANK(AY36)</f>
        <v>0</v>
      </c>
      <c r="DB21" s="24"/>
      <c r="DC21" s="24"/>
    </row>
    <row r="22" spans="1:107" ht="12.75" customHeight="1">
      <c r="A22" s="216">
        <v>4</v>
      </c>
      <c r="B22" s="130" t="s">
        <v>17</v>
      </c>
      <c r="C22" s="131"/>
      <c r="D22" s="131"/>
      <c r="E22" s="131"/>
      <c r="F22" s="131"/>
      <c r="G22" s="151" t="s">
        <v>11</v>
      </c>
      <c r="H22" s="229">
        <f>IF(CQ9,"",Z12)</f>
      </c>
      <c r="I22" s="131"/>
      <c r="J22" s="23" t="s">
        <v>12</v>
      </c>
      <c r="K22" s="131">
        <f>IF(CP9,"",W12)</f>
      </c>
      <c r="L22" s="131"/>
      <c r="M22" s="227">
        <f>IF(CQ11,"",Z16)</f>
        <v>1</v>
      </c>
      <c r="N22" s="131"/>
      <c r="O22" s="23" t="s">
        <v>12</v>
      </c>
      <c r="P22" s="131">
        <f>IF(CP11,"",W16)</f>
        <v>4</v>
      </c>
      <c r="Q22" s="228"/>
      <c r="R22" s="227">
        <f>IF(CQ13,"",Z20)</f>
        <v>0</v>
      </c>
      <c r="S22" s="131"/>
      <c r="T22" s="23" t="s">
        <v>12</v>
      </c>
      <c r="U22" s="131">
        <f>IF(CP13,"",W20)</f>
        <v>3</v>
      </c>
      <c r="V22" s="228"/>
      <c r="W22" s="154"/>
      <c r="X22" s="154"/>
      <c r="Y22" s="154"/>
      <c r="Z22" s="154"/>
      <c r="AA22" s="155"/>
      <c r="AB22" s="227">
        <v>3</v>
      </c>
      <c r="AC22" s="131"/>
      <c r="AD22" s="23" t="s">
        <v>12</v>
      </c>
      <c r="AE22" s="131">
        <v>2</v>
      </c>
      <c r="AF22" s="228"/>
      <c r="AG22" s="227">
        <v>4</v>
      </c>
      <c r="AH22" s="131"/>
      <c r="AI22" s="23" t="s">
        <v>12</v>
      </c>
      <c r="AJ22" s="131">
        <v>1</v>
      </c>
      <c r="AK22" s="228"/>
      <c r="AL22" s="227">
        <v>11</v>
      </c>
      <c r="AM22" s="131"/>
      <c r="AN22" s="23" t="s">
        <v>12</v>
      </c>
      <c r="AO22" s="131">
        <v>1</v>
      </c>
      <c r="AP22" s="228"/>
      <c r="AQ22" s="227">
        <v>0</v>
      </c>
      <c r="AR22" s="131"/>
      <c r="AS22" s="23" t="s">
        <v>12</v>
      </c>
      <c r="AT22" s="131">
        <v>2</v>
      </c>
      <c r="AU22" s="228"/>
      <c r="AV22" s="227">
        <v>6</v>
      </c>
      <c r="AW22" s="131"/>
      <c r="AX22" s="23" t="s">
        <v>12</v>
      </c>
      <c r="AY22" s="131">
        <v>0</v>
      </c>
      <c r="AZ22" s="228"/>
      <c r="BA22" s="128">
        <f>COUNTIF(H23:AZ23,"○")</f>
        <v>4</v>
      </c>
      <c r="BB22" s="122"/>
      <c r="BC22" s="122">
        <f>SUM(BA22:BB25)</f>
        <v>9</v>
      </c>
      <c r="BD22" s="122"/>
      <c r="BE22" s="122">
        <f>COUNTIF(H23:AZ23,"△")</f>
        <v>0</v>
      </c>
      <c r="BF22" s="122"/>
      <c r="BG22" s="122">
        <f>SUM(BE22:BF25)</f>
        <v>1</v>
      </c>
      <c r="BH22" s="122"/>
      <c r="BI22" s="122">
        <f>COUNTIF(H23:AZ23,"●")</f>
        <v>3</v>
      </c>
      <c r="BJ22" s="122"/>
      <c r="BK22" s="122">
        <f>SUM(BI22:BJ25)</f>
        <v>5</v>
      </c>
      <c r="BL22" s="122"/>
      <c r="BM22" s="140">
        <f>SUM(BC22*3,BG22)</f>
        <v>28</v>
      </c>
      <c r="BN22" s="141"/>
      <c r="BO22" s="142"/>
      <c r="BP22" s="122">
        <f>SUM(R22,AG22,AB22,AL22,AQ22,AV22,M22,H22)</f>
        <v>25</v>
      </c>
      <c r="BQ22" s="122"/>
      <c r="BR22" s="122">
        <f>SUM(BP22:BQ25)</f>
        <v>45</v>
      </c>
      <c r="BS22" s="122"/>
      <c r="BT22" s="122">
        <f>SUM(U22,AJ22,AE22,AO22,AT22,AY22,P22,K22)</f>
        <v>13</v>
      </c>
      <c r="BU22" s="122"/>
      <c r="BV22" s="122">
        <f>SUM(BT22:BU25)</f>
        <v>27</v>
      </c>
      <c r="BW22" s="122"/>
      <c r="BX22" s="122">
        <f>BP22-BT22</f>
        <v>12</v>
      </c>
      <c r="BY22" s="122"/>
      <c r="BZ22" s="122">
        <f>BR22-BV22</f>
        <v>18</v>
      </c>
      <c r="CA22" s="122"/>
      <c r="CB22" s="116">
        <f>RANK(DF11,$DF$8:$DF$17)</f>
        <v>3</v>
      </c>
      <c r="CC22" s="117"/>
      <c r="CD22" s="118"/>
      <c r="CI22" s="197">
        <v>8</v>
      </c>
      <c r="CJ22" s="24" t="b">
        <f>ISBLANK(H38)</f>
        <v>0</v>
      </c>
      <c r="CK22" s="24" t="b">
        <f>ISBLANK(K38)</f>
        <v>0</v>
      </c>
      <c r="CL22" s="24" t="b">
        <f>ISBLANK(M38)</f>
        <v>0</v>
      </c>
      <c r="CM22" s="24" t="b">
        <f>ISBLANK(P38)</f>
        <v>0</v>
      </c>
      <c r="CN22" s="24" t="b">
        <f>ISBLANK(R38)</f>
        <v>0</v>
      </c>
      <c r="CO22" s="24" t="b">
        <f>ISBLANK(U38)</f>
        <v>0</v>
      </c>
      <c r="CP22" s="24" t="b">
        <f>ISBLANK(W38)</f>
        <v>0</v>
      </c>
      <c r="CQ22" s="24" t="b">
        <f>ISBLANK(Z38)</f>
        <v>0</v>
      </c>
      <c r="CR22" s="24" t="b">
        <f>ISBLANK(AB38)</f>
        <v>0</v>
      </c>
      <c r="CS22" s="24" t="b">
        <f>ISBLANK(AE38)</f>
        <v>0</v>
      </c>
      <c r="CT22" s="24" t="b">
        <f>ISBLANK(AG38)</f>
        <v>0</v>
      </c>
      <c r="CU22" s="24" t="b">
        <f>ISBLANK(AJ38)</f>
        <v>0</v>
      </c>
      <c r="CV22" s="24" t="b">
        <f>ISBLANK(AL38)</f>
        <v>0</v>
      </c>
      <c r="CW22" s="24" t="b">
        <f>ISBLANK(AO38)</f>
        <v>0</v>
      </c>
      <c r="CX22" s="24"/>
      <c r="CY22" s="24"/>
      <c r="CZ22" s="24" t="b">
        <f>ISBLANK(AV38)</f>
        <v>0</v>
      </c>
      <c r="DA22" s="24" t="b">
        <f>ISBLANK(AY38)</f>
        <v>0</v>
      </c>
      <c r="DB22" s="24"/>
      <c r="DC22" s="24"/>
    </row>
    <row r="23" spans="1:107" ht="12.75" customHeight="1">
      <c r="A23" s="217"/>
      <c r="B23" s="132"/>
      <c r="C23" s="133"/>
      <c r="D23" s="133"/>
      <c r="E23" s="133"/>
      <c r="F23" s="133"/>
      <c r="G23" s="152"/>
      <c r="H23" s="226">
        <f>IF(AND(CJ33,CK33),IF(H22&gt;K22,"○",IF(H22=K22,"△",IF(H22&lt;K22,"●"))),"")</f>
      </c>
      <c r="I23" s="224"/>
      <c r="J23" s="224"/>
      <c r="K23" s="224"/>
      <c r="L23" s="224"/>
      <c r="M23" s="223" t="str">
        <f>IF(AND(CL33,CM33),IF(M22&gt;P22,"○",IF(M22=P22,"△",IF(M22&lt;P22,"●"))),"")</f>
        <v>●</v>
      </c>
      <c r="N23" s="224"/>
      <c r="O23" s="224"/>
      <c r="P23" s="224"/>
      <c r="Q23" s="225"/>
      <c r="R23" s="223" t="str">
        <f>IF(AND(CN33,CO33),IF(R22&gt;U22,"○",IF(R22=U22,"△",IF(R22&lt;U22,"●"))),"")</f>
        <v>●</v>
      </c>
      <c r="S23" s="224"/>
      <c r="T23" s="224"/>
      <c r="U23" s="224"/>
      <c r="V23" s="225"/>
      <c r="W23" s="136"/>
      <c r="X23" s="136"/>
      <c r="Y23" s="136"/>
      <c r="Z23" s="136"/>
      <c r="AA23" s="137"/>
      <c r="AB23" s="223" t="str">
        <f>IF(AND(CR14,CS14),"",IF(AB22&gt;AE22,"○",IF(AB22=AE22,"△","●")))</f>
        <v>○</v>
      </c>
      <c r="AC23" s="224"/>
      <c r="AD23" s="224"/>
      <c r="AE23" s="224"/>
      <c r="AF23" s="225"/>
      <c r="AG23" s="223" t="str">
        <f>IF(AND(CT14,CU14),"",IF(AG22&gt;AJ22,"○",IF(AG22=AJ22,"△","●")))</f>
        <v>○</v>
      </c>
      <c r="AH23" s="224"/>
      <c r="AI23" s="224"/>
      <c r="AJ23" s="224"/>
      <c r="AK23" s="225"/>
      <c r="AL23" s="223" t="str">
        <f>IF(AND(CV14,CW14),"",IF(AL22&gt;AO22,"○",IF(AL22=AO22,"△","●")))</f>
        <v>○</v>
      </c>
      <c r="AM23" s="224"/>
      <c r="AN23" s="224"/>
      <c r="AO23" s="224"/>
      <c r="AP23" s="225"/>
      <c r="AQ23" s="223" t="str">
        <f>IF(AND(CX14,CY14),"",IF(AQ22&gt;AT22,"○",IF(AQ22=AT22,"△","●")))</f>
        <v>●</v>
      </c>
      <c r="AR23" s="224"/>
      <c r="AS23" s="224"/>
      <c r="AT23" s="224"/>
      <c r="AU23" s="225"/>
      <c r="AV23" s="223" t="str">
        <f>IF(AND(CZ14,DA14),"",IF(AV22&gt;AY22,"○",IF(AV22=AY22,"△","●")))</f>
        <v>○</v>
      </c>
      <c r="AW23" s="224"/>
      <c r="AX23" s="224"/>
      <c r="AY23" s="224"/>
      <c r="AZ23" s="225"/>
      <c r="BA23" s="129"/>
      <c r="BB23" s="123"/>
      <c r="BC23" s="124"/>
      <c r="BD23" s="124"/>
      <c r="BE23" s="123"/>
      <c r="BF23" s="123"/>
      <c r="BG23" s="124"/>
      <c r="BH23" s="124"/>
      <c r="BI23" s="123"/>
      <c r="BJ23" s="123"/>
      <c r="BK23" s="124"/>
      <c r="BL23" s="124"/>
      <c r="BM23" s="143"/>
      <c r="BN23" s="144"/>
      <c r="BO23" s="145"/>
      <c r="BP23" s="123"/>
      <c r="BQ23" s="123"/>
      <c r="BR23" s="124"/>
      <c r="BS23" s="124"/>
      <c r="BT23" s="123"/>
      <c r="BU23" s="123"/>
      <c r="BV23" s="124"/>
      <c r="BW23" s="124"/>
      <c r="BX23" s="123"/>
      <c r="BY23" s="123"/>
      <c r="BZ23" s="124"/>
      <c r="CA23" s="124"/>
      <c r="CB23" s="119"/>
      <c r="CC23" s="120"/>
      <c r="CD23" s="121"/>
      <c r="CI23" s="197"/>
      <c r="CJ23" s="24" t="b">
        <f>ISBLANK(H40)</f>
        <v>0</v>
      </c>
      <c r="CK23" s="24" t="b">
        <f>ISBLANK(K40)</f>
        <v>0</v>
      </c>
      <c r="CL23" s="24" t="b">
        <f>ISBLANK(M40)</f>
        <v>0</v>
      </c>
      <c r="CM23" s="24" t="b">
        <f>ISBLANK(P40)</f>
        <v>0</v>
      </c>
      <c r="CN23" s="24" t="b">
        <f>ISBLANK(R40)</f>
        <v>0</v>
      </c>
      <c r="CO23" s="24" t="b">
        <f>ISBLANK(U40)</f>
        <v>0</v>
      </c>
      <c r="CP23" s="24" t="b">
        <f>ISBLANK(W40)</f>
        <v>0</v>
      </c>
      <c r="CQ23" s="24" t="b">
        <f>ISBLANK(Z40)</f>
        <v>0</v>
      </c>
      <c r="CR23" s="24" t="b">
        <f>ISBLANK(AB40)</f>
        <v>0</v>
      </c>
      <c r="CS23" s="24" t="b">
        <f>ISBLANK(AE40)</f>
        <v>0</v>
      </c>
      <c r="CT23" s="24" t="b">
        <f>ISBLANK(AG40)</f>
        <v>0</v>
      </c>
      <c r="CU23" s="24" t="b">
        <f>ISBLANK(AJ40)</f>
        <v>0</v>
      </c>
      <c r="CV23" s="24" t="b">
        <f>ISBLANK(AL40)</f>
        <v>0</v>
      </c>
      <c r="CW23" s="24" t="b">
        <f>ISBLANK(AO40)</f>
        <v>0</v>
      </c>
      <c r="CX23" s="24"/>
      <c r="CY23" s="24"/>
      <c r="CZ23" s="24" t="b">
        <f>ISBLANK(AV40)</f>
        <v>0</v>
      </c>
      <c r="DA23" s="24" t="b">
        <f>ISBLANK(AY40)</f>
        <v>0</v>
      </c>
      <c r="DB23" s="24"/>
      <c r="DC23" s="24"/>
    </row>
    <row r="24" spans="1:107" ht="12.75" customHeight="1">
      <c r="A24" s="217"/>
      <c r="B24" s="132"/>
      <c r="C24" s="133"/>
      <c r="D24" s="133"/>
      <c r="E24" s="133"/>
      <c r="F24" s="133"/>
      <c r="G24" s="149" t="s">
        <v>13</v>
      </c>
      <c r="H24" s="221">
        <f>IF(CQ8,"",Z10)</f>
        <v>0</v>
      </c>
      <c r="I24" s="222"/>
      <c r="J24" s="22" t="s">
        <v>12</v>
      </c>
      <c r="K24" s="222">
        <f>IF(CP8,"",W10)</f>
        <v>3</v>
      </c>
      <c r="L24" s="222"/>
      <c r="M24" s="132">
        <f>IF(CQ10,"",Z14)</f>
        <v>2</v>
      </c>
      <c r="N24" s="133"/>
      <c r="O24" s="22" t="s">
        <v>12</v>
      </c>
      <c r="P24" s="133">
        <f>IF(CP10,"",W14)</f>
        <v>2</v>
      </c>
      <c r="Q24" s="156"/>
      <c r="R24" s="132">
        <f>IF(CQ12,"",Z18)</f>
        <v>1</v>
      </c>
      <c r="S24" s="133"/>
      <c r="T24" s="22" t="s">
        <v>12</v>
      </c>
      <c r="U24" s="133">
        <f>IF(CP12,"",W18)</f>
        <v>3</v>
      </c>
      <c r="V24" s="156"/>
      <c r="W24" s="136"/>
      <c r="X24" s="136"/>
      <c r="Y24" s="136"/>
      <c r="Z24" s="136"/>
      <c r="AA24" s="137"/>
      <c r="AB24" s="132">
        <v>3</v>
      </c>
      <c r="AC24" s="133"/>
      <c r="AD24" s="22" t="s">
        <v>12</v>
      </c>
      <c r="AE24" s="133">
        <v>1</v>
      </c>
      <c r="AF24" s="156"/>
      <c r="AG24" s="132">
        <v>2</v>
      </c>
      <c r="AH24" s="133"/>
      <c r="AI24" s="22" t="s">
        <v>12</v>
      </c>
      <c r="AJ24" s="133">
        <v>1</v>
      </c>
      <c r="AK24" s="156"/>
      <c r="AL24" s="132">
        <v>5</v>
      </c>
      <c r="AM24" s="133"/>
      <c r="AN24" s="22" t="s">
        <v>12</v>
      </c>
      <c r="AO24" s="133">
        <v>1</v>
      </c>
      <c r="AP24" s="156"/>
      <c r="AQ24" s="132">
        <v>3</v>
      </c>
      <c r="AR24" s="133"/>
      <c r="AS24" s="22" t="s">
        <v>12</v>
      </c>
      <c r="AT24" s="133">
        <v>0</v>
      </c>
      <c r="AU24" s="156"/>
      <c r="AV24" s="132">
        <v>4</v>
      </c>
      <c r="AW24" s="133"/>
      <c r="AX24" s="22" t="s">
        <v>12</v>
      </c>
      <c r="AY24" s="133">
        <v>3</v>
      </c>
      <c r="AZ24" s="156"/>
      <c r="BA24" s="126">
        <f>COUNTIF(H25:AZ25,"○")</f>
        <v>5</v>
      </c>
      <c r="BB24" s="124"/>
      <c r="BC24" s="124"/>
      <c r="BD24" s="124"/>
      <c r="BE24" s="124">
        <f>COUNTIF(H25:AZ25,"△")</f>
        <v>1</v>
      </c>
      <c r="BF24" s="124"/>
      <c r="BG24" s="124"/>
      <c r="BH24" s="124"/>
      <c r="BI24" s="124">
        <f>COUNTIF(H25:AZ25,"●")</f>
        <v>2</v>
      </c>
      <c r="BJ24" s="124"/>
      <c r="BK24" s="124"/>
      <c r="BL24" s="124"/>
      <c r="BM24" s="143"/>
      <c r="BN24" s="144"/>
      <c r="BO24" s="145"/>
      <c r="BP24" s="124">
        <f>SUM(R24,AG24,AB24,AL24,AQ24,AV24,M24,H24)</f>
        <v>20</v>
      </c>
      <c r="BQ24" s="124"/>
      <c r="BR24" s="124"/>
      <c r="BS24" s="124"/>
      <c r="BT24" s="124">
        <f>SUM(U24,AJ24,AE24,AO24,AT24,AY24,P24,K24)</f>
        <v>14</v>
      </c>
      <c r="BU24" s="124"/>
      <c r="BV24" s="124"/>
      <c r="BW24" s="124"/>
      <c r="BX24" s="124">
        <f>BP24-BT24</f>
        <v>6</v>
      </c>
      <c r="BY24" s="124"/>
      <c r="BZ24" s="124"/>
      <c r="CA24" s="124"/>
      <c r="CB24" s="119"/>
      <c r="CC24" s="120"/>
      <c r="CD24" s="121"/>
      <c r="CI24" s="197">
        <v>9</v>
      </c>
      <c r="CJ24" s="24" t="b">
        <f>ISBLANK(H42)</f>
        <v>0</v>
      </c>
      <c r="CK24" s="24" t="b">
        <f>ISBLANK(K42)</f>
        <v>0</v>
      </c>
      <c r="CL24" s="24" t="b">
        <f>ISBLANK(M42)</f>
        <v>0</v>
      </c>
      <c r="CM24" s="24" t="b">
        <f>ISBLANK(P42)</f>
        <v>0</v>
      </c>
      <c r="CN24" s="24" t="b">
        <f>ISBLANK(R42)</f>
        <v>0</v>
      </c>
      <c r="CO24" s="24" t="b">
        <f>ISBLANK(U42)</f>
        <v>0</v>
      </c>
      <c r="CP24" s="24" t="b">
        <f>ISBLANK(W42)</f>
        <v>0</v>
      </c>
      <c r="CQ24" s="24" t="b">
        <f>ISBLANK(Z42)</f>
        <v>0</v>
      </c>
      <c r="CR24" s="24" t="b">
        <f>ISBLANK(AB42)</f>
        <v>0</v>
      </c>
      <c r="CS24" s="24" t="b">
        <f>ISBLANK(AE42)</f>
        <v>0</v>
      </c>
      <c r="CT24" s="24" t="b">
        <f>ISBLANK(AG42)</f>
        <v>0</v>
      </c>
      <c r="CU24" s="24" t="b">
        <f>ISBLANK(AJ42)</f>
        <v>0</v>
      </c>
      <c r="CV24" s="24" t="b">
        <f>ISBLANK(AL42)</f>
        <v>0</v>
      </c>
      <c r="CW24" s="24" t="b">
        <f>ISBLANK(AO42)</f>
        <v>0</v>
      </c>
      <c r="CX24" s="24" t="b">
        <f>ISBLANK(AQ42)</f>
        <v>0</v>
      </c>
      <c r="CY24" s="24" t="b">
        <f>ISBLANK(AT42)</f>
        <v>0</v>
      </c>
      <c r="CZ24" s="24"/>
      <c r="DA24" s="24"/>
      <c r="DB24" s="24"/>
      <c r="DC24" s="24"/>
    </row>
    <row r="25" spans="1:107" ht="12.75" customHeight="1">
      <c r="A25" s="218"/>
      <c r="B25" s="134"/>
      <c r="C25" s="135"/>
      <c r="D25" s="135"/>
      <c r="E25" s="135"/>
      <c r="F25" s="135"/>
      <c r="G25" s="150"/>
      <c r="H25" s="157" t="str">
        <f>IF(AND(CJ34,CK34),IF(H24&gt;K24,"○",IF(H24=K24,"△","●")),"")</f>
        <v>●</v>
      </c>
      <c r="I25" s="135"/>
      <c r="J25" s="135"/>
      <c r="K25" s="135"/>
      <c r="L25" s="135"/>
      <c r="M25" s="134" t="str">
        <f>IF(AND(CL34,CM34),IF(M24&gt;P24,"○",IF(M24=P24,"△","●")),"")</f>
        <v>△</v>
      </c>
      <c r="N25" s="135"/>
      <c r="O25" s="135"/>
      <c r="P25" s="135"/>
      <c r="Q25" s="153"/>
      <c r="R25" s="134" t="str">
        <f>IF(AND(CN34,CO34),IF(R24&gt;U24,"○",IF(R24=U24,"△","●")),"")</f>
        <v>●</v>
      </c>
      <c r="S25" s="135"/>
      <c r="T25" s="135"/>
      <c r="U25" s="135"/>
      <c r="V25" s="153"/>
      <c r="W25" s="138"/>
      <c r="X25" s="138"/>
      <c r="Y25" s="138"/>
      <c r="Z25" s="138"/>
      <c r="AA25" s="139"/>
      <c r="AB25" s="134" t="str">
        <f>IF(AND(CR15,CS15),"",IF(AB24&gt;AE24,"○",IF(AB24=AE24,"△","●")))</f>
        <v>○</v>
      </c>
      <c r="AC25" s="135"/>
      <c r="AD25" s="135"/>
      <c r="AE25" s="135"/>
      <c r="AF25" s="153"/>
      <c r="AG25" s="134" t="str">
        <f>IF(AND(CT15,CU15),"",IF(AG24&gt;AJ24,"○",IF(AG24=AJ24,"△","●")))</f>
        <v>○</v>
      </c>
      <c r="AH25" s="135"/>
      <c r="AI25" s="135"/>
      <c r="AJ25" s="135"/>
      <c r="AK25" s="153"/>
      <c r="AL25" s="134" t="str">
        <f>IF(AND(CV15,CW15),"",IF(AL24&gt;AO24,"○",IF(AL24=AO24,"△","●")))</f>
        <v>○</v>
      </c>
      <c r="AM25" s="135"/>
      <c r="AN25" s="135"/>
      <c r="AO25" s="135"/>
      <c r="AP25" s="153"/>
      <c r="AQ25" s="134" t="str">
        <f>IF(AND(CX15,CY15),"",IF(AQ24&gt;AT24,"○",IF(AQ24=AT24,"△","●")))</f>
        <v>○</v>
      </c>
      <c r="AR25" s="135"/>
      <c r="AS25" s="135"/>
      <c r="AT25" s="135"/>
      <c r="AU25" s="153"/>
      <c r="AV25" s="134" t="str">
        <f>IF(AND(CZ15,DA15),"",IF(AV24&gt;AY24,"○",IF(AV24=AY24,"△","●")))</f>
        <v>○</v>
      </c>
      <c r="AW25" s="135"/>
      <c r="AX25" s="135"/>
      <c r="AY25" s="135"/>
      <c r="AZ25" s="153"/>
      <c r="BA25" s="127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46"/>
      <c r="BN25" s="147"/>
      <c r="BO25" s="148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19"/>
      <c r="CC25" s="120"/>
      <c r="CD25" s="121"/>
      <c r="CI25" s="197"/>
      <c r="CJ25" s="24" t="b">
        <f>ISBLANK(H44)</f>
        <v>0</v>
      </c>
      <c r="CK25" s="24" t="b">
        <f>ISBLANK(K44)</f>
        <v>0</v>
      </c>
      <c r="CL25" s="24" t="b">
        <f>ISBLANK(M44)</f>
        <v>0</v>
      </c>
      <c r="CM25" s="24" t="b">
        <f>ISBLANK(P44)</f>
        <v>0</v>
      </c>
      <c r="CN25" s="24" t="b">
        <f>ISBLANK(R44)</f>
        <v>0</v>
      </c>
      <c r="CO25" s="24" t="b">
        <f>ISBLANK(U44)</f>
        <v>0</v>
      </c>
      <c r="CP25" s="24" t="b">
        <f>ISBLANK(W44)</f>
        <v>0</v>
      </c>
      <c r="CQ25" s="24" t="b">
        <f>ISBLANK(Z44)</f>
        <v>0</v>
      </c>
      <c r="CR25" s="24" t="b">
        <f>ISBLANK(AB44)</f>
        <v>0</v>
      </c>
      <c r="CS25" s="24" t="b">
        <f>ISBLANK(AE44)</f>
        <v>0</v>
      </c>
      <c r="CT25" s="24" t="b">
        <f>ISBLANK(AG44)</f>
        <v>0</v>
      </c>
      <c r="CU25" s="24" t="b">
        <f>ISBLANK(AJ44)</f>
        <v>0</v>
      </c>
      <c r="CV25" s="24" t="b">
        <f>ISBLANK(AL44)</f>
        <v>0</v>
      </c>
      <c r="CW25" s="24" t="b">
        <f>ISBLANK(AO44)</f>
        <v>0</v>
      </c>
      <c r="CX25" s="24" t="b">
        <f>ISBLANK(AQ44)</f>
        <v>0</v>
      </c>
      <c r="CY25" s="24" t="b">
        <f>ISBLANK(AT44)</f>
        <v>0</v>
      </c>
      <c r="CZ25" s="24"/>
      <c r="DA25" s="24"/>
      <c r="DB25" s="24"/>
      <c r="DC25" s="24"/>
    </row>
    <row r="26" spans="1:107" ht="12.75" customHeight="1">
      <c r="A26" s="217">
        <v>5</v>
      </c>
      <c r="B26" s="130" t="s">
        <v>18</v>
      </c>
      <c r="C26" s="131"/>
      <c r="D26" s="131"/>
      <c r="E26" s="131"/>
      <c r="F26" s="131"/>
      <c r="G26" s="151" t="s">
        <v>11</v>
      </c>
      <c r="H26" s="133">
        <f>IF(CS9,"",AE12)</f>
        <v>0</v>
      </c>
      <c r="I26" s="133"/>
      <c r="J26" s="22" t="s">
        <v>12</v>
      </c>
      <c r="K26" s="133">
        <f>IF(CR9,"",AB12)</f>
        <v>6</v>
      </c>
      <c r="L26" s="133"/>
      <c r="M26" s="132">
        <v>4</v>
      </c>
      <c r="N26" s="133"/>
      <c r="O26" s="22" t="s">
        <v>12</v>
      </c>
      <c r="P26" s="133">
        <v>1</v>
      </c>
      <c r="Q26" s="156"/>
      <c r="R26" s="132">
        <f>IF(CS13,"",AE20)</f>
        <v>0</v>
      </c>
      <c r="S26" s="133"/>
      <c r="T26" s="22" t="s">
        <v>12</v>
      </c>
      <c r="U26" s="133">
        <f>IF(CR13,"",AB20)</f>
        <v>5</v>
      </c>
      <c r="V26" s="156"/>
      <c r="W26" s="227">
        <v>2</v>
      </c>
      <c r="X26" s="131"/>
      <c r="Y26" s="23" t="s">
        <v>12</v>
      </c>
      <c r="Z26" s="131">
        <v>3</v>
      </c>
      <c r="AA26" s="228"/>
      <c r="AB26" s="136"/>
      <c r="AC26" s="136"/>
      <c r="AD26" s="136"/>
      <c r="AE26" s="136"/>
      <c r="AF26" s="136"/>
      <c r="AG26" s="132">
        <v>2</v>
      </c>
      <c r="AH26" s="133"/>
      <c r="AI26" s="22" t="s">
        <v>12</v>
      </c>
      <c r="AJ26" s="133">
        <v>4</v>
      </c>
      <c r="AK26" s="156"/>
      <c r="AL26" s="132">
        <v>5</v>
      </c>
      <c r="AM26" s="133"/>
      <c r="AN26" s="22" t="s">
        <v>12</v>
      </c>
      <c r="AO26" s="133">
        <v>0</v>
      </c>
      <c r="AP26" s="156"/>
      <c r="AQ26" s="132">
        <v>4</v>
      </c>
      <c r="AR26" s="133"/>
      <c r="AS26" s="22" t="s">
        <v>12</v>
      </c>
      <c r="AT26" s="133">
        <v>2</v>
      </c>
      <c r="AU26" s="156"/>
      <c r="AV26" s="132">
        <v>1</v>
      </c>
      <c r="AW26" s="133"/>
      <c r="AX26" s="22" t="s">
        <v>12</v>
      </c>
      <c r="AY26" s="133">
        <v>0</v>
      </c>
      <c r="AZ26" s="156"/>
      <c r="BA26" s="126">
        <f>COUNTIF(H27:AZ27,"○")</f>
        <v>4</v>
      </c>
      <c r="BB26" s="124"/>
      <c r="BC26" s="122">
        <f>SUM(BA26:BB29)</f>
        <v>7</v>
      </c>
      <c r="BD26" s="122"/>
      <c r="BE26" s="124">
        <f>COUNTIF(H27:AZ27,"△")</f>
        <v>0</v>
      </c>
      <c r="BF26" s="124"/>
      <c r="BG26" s="122">
        <f>SUM(BE26:BF29)</f>
        <v>1</v>
      </c>
      <c r="BH26" s="122"/>
      <c r="BI26" s="124">
        <f>COUNTIF(H27:AZ27,"●")</f>
        <v>4</v>
      </c>
      <c r="BJ26" s="124"/>
      <c r="BK26" s="122">
        <f>SUM(BI26:BJ29)</f>
        <v>8</v>
      </c>
      <c r="BL26" s="122"/>
      <c r="BM26" s="140">
        <f>SUM(BC26*3,BG26)</f>
        <v>22</v>
      </c>
      <c r="BN26" s="141"/>
      <c r="BO26" s="142"/>
      <c r="BP26" s="124">
        <f>SUM(R26,W26,AL26,AG26,AQ26,AV26,M26,H26)</f>
        <v>18</v>
      </c>
      <c r="BQ26" s="124"/>
      <c r="BR26" s="122">
        <f>SUM(BP26:BQ29)</f>
        <v>40</v>
      </c>
      <c r="BS26" s="122"/>
      <c r="BT26" s="124">
        <f>SUM(U26,Z26,AO26,AJ26,AT26,AY26,P26,K26)</f>
        <v>21</v>
      </c>
      <c r="BU26" s="124"/>
      <c r="BV26" s="122">
        <f>SUM(BT26:BU29)</f>
        <v>40</v>
      </c>
      <c r="BW26" s="122"/>
      <c r="BX26" s="124">
        <f>BP26-BT26</f>
        <v>-3</v>
      </c>
      <c r="BY26" s="124"/>
      <c r="BZ26" s="122">
        <f>BR26-BV26</f>
        <v>0</v>
      </c>
      <c r="CA26" s="122"/>
      <c r="CB26" s="116">
        <f>RANK(DF12,$DF$8:$DF$17)</f>
        <v>5</v>
      </c>
      <c r="CC26" s="117"/>
      <c r="CD26" s="118"/>
      <c r="CI26" s="197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</row>
    <row r="27" spans="1:107" ht="12.75" customHeight="1">
      <c r="A27" s="217"/>
      <c r="B27" s="132"/>
      <c r="C27" s="133"/>
      <c r="D27" s="133"/>
      <c r="E27" s="133"/>
      <c r="F27" s="133"/>
      <c r="G27" s="152"/>
      <c r="H27" s="226" t="str">
        <f>IF(AND(CJ35,CK35),IF(H26&gt;K26,"○",IF(H26=K26,"△",IF(H26&lt;K26,"●"))),"")</f>
        <v>●</v>
      </c>
      <c r="I27" s="224"/>
      <c r="J27" s="224"/>
      <c r="K27" s="224"/>
      <c r="L27" s="224"/>
      <c r="M27" s="223" t="str">
        <f>IF(AND(CL35,CM35),IF(M26&gt;P26,"○",IF(M26=P26,"△",IF(M26&lt;P26,"●"))),"")</f>
        <v>○</v>
      </c>
      <c r="N27" s="224"/>
      <c r="O27" s="224"/>
      <c r="P27" s="224"/>
      <c r="Q27" s="225"/>
      <c r="R27" s="223" t="str">
        <f>IF(AND(CN35,CO35),IF(R26&gt;U26,"○",IF(R26=U26,"△",IF(R26&lt;U26,"●"))),"")</f>
        <v>●</v>
      </c>
      <c r="S27" s="224"/>
      <c r="T27" s="224"/>
      <c r="U27" s="224"/>
      <c r="V27" s="225"/>
      <c r="W27" s="223" t="str">
        <f>IF(AND(CP35,CQ35),IF(W26&gt;Z26,"○",IF(W26=Z26,"△",IF(W26&lt;Z26,"●"))),"")</f>
        <v>●</v>
      </c>
      <c r="X27" s="224"/>
      <c r="Y27" s="224"/>
      <c r="Z27" s="224"/>
      <c r="AA27" s="225"/>
      <c r="AB27" s="136"/>
      <c r="AC27" s="136"/>
      <c r="AD27" s="136"/>
      <c r="AE27" s="136"/>
      <c r="AF27" s="136"/>
      <c r="AG27" s="223" t="str">
        <f>IF(AND(CT16,CU16),"",IF(AG26&gt;AJ26,"○",IF(AG26=AJ26,"△","●")))</f>
        <v>●</v>
      </c>
      <c r="AH27" s="224"/>
      <c r="AI27" s="224"/>
      <c r="AJ27" s="224"/>
      <c r="AK27" s="225"/>
      <c r="AL27" s="223" t="str">
        <f>IF(AND(CV16,CW16),"",IF(AL26&gt;AO26,"○",IF(AL26=AO26,"△","●")))</f>
        <v>○</v>
      </c>
      <c r="AM27" s="224"/>
      <c r="AN27" s="224"/>
      <c r="AO27" s="224"/>
      <c r="AP27" s="225"/>
      <c r="AQ27" s="223" t="str">
        <f>IF(AND(CX16,CY16),"",IF(AQ26&gt;AT26,"○",IF(AQ26=AT26,"△","●")))</f>
        <v>○</v>
      </c>
      <c r="AR27" s="224"/>
      <c r="AS27" s="224"/>
      <c r="AT27" s="224"/>
      <c r="AU27" s="225"/>
      <c r="AV27" s="223" t="str">
        <f>IF(AND(CZ16,DA16),"",IF(AV26&gt;AY26,"○",IF(AV26=AY26,"△","●")))</f>
        <v>○</v>
      </c>
      <c r="AW27" s="224"/>
      <c r="AX27" s="224"/>
      <c r="AY27" s="224"/>
      <c r="AZ27" s="225"/>
      <c r="BA27" s="129"/>
      <c r="BB27" s="123"/>
      <c r="BC27" s="124"/>
      <c r="BD27" s="124"/>
      <c r="BE27" s="123"/>
      <c r="BF27" s="123"/>
      <c r="BG27" s="124"/>
      <c r="BH27" s="124"/>
      <c r="BI27" s="123"/>
      <c r="BJ27" s="123"/>
      <c r="BK27" s="124"/>
      <c r="BL27" s="124"/>
      <c r="BM27" s="143"/>
      <c r="BN27" s="144"/>
      <c r="BO27" s="145"/>
      <c r="BP27" s="123"/>
      <c r="BQ27" s="123"/>
      <c r="BR27" s="124"/>
      <c r="BS27" s="124"/>
      <c r="BT27" s="123"/>
      <c r="BU27" s="123"/>
      <c r="BV27" s="124"/>
      <c r="BW27" s="124"/>
      <c r="BX27" s="123"/>
      <c r="BY27" s="123"/>
      <c r="BZ27" s="124"/>
      <c r="CA27" s="124"/>
      <c r="CB27" s="119"/>
      <c r="CC27" s="120"/>
      <c r="CD27" s="121"/>
      <c r="CI27" s="197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8" spans="1:82" ht="12.75" customHeight="1">
      <c r="A28" s="217"/>
      <c r="B28" s="132"/>
      <c r="C28" s="133"/>
      <c r="D28" s="133"/>
      <c r="E28" s="133"/>
      <c r="F28" s="133"/>
      <c r="G28" s="149" t="s">
        <v>13</v>
      </c>
      <c r="H28" s="221">
        <f>IF(CS8,"",AE10)</f>
        <v>0</v>
      </c>
      <c r="I28" s="222"/>
      <c r="J28" s="22" t="s">
        <v>12</v>
      </c>
      <c r="K28" s="222">
        <f>IF(CR8,"",AB10)</f>
        <v>3</v>
      </c>
      <c r="L28" s="222"/>
      <c r="M28" s="132">
        <f>IF(CS10,"",AE14)</f>
        <v>2</v>
      </c>
      <c r="N28" s="133"/>
      <c r="O28" s="22" t="s">
        <v>12</v>
      </c>
      <c r="P28" s="133">
        <f>IF(CR10,"",AB14)</f>
        <v>2</v>
      </c>
      <c r="Q28" s="156"/>
      <c r="R28" s="132">
        <f>IF(CS12,"",AE18)</f>
        <v>1</v>
      </c>
      <c r="S28" s="133"/>
      <c r="T28" s="22" t="s">
        <v>12</v>
      </c>
      <c r="U28" s="133">
        <f>IF(CR12,"",AB18)</f>
        <v>9</v>
      </c>
      <c r="V28" s="156"/>
      <c r="W28" s="132">
        <v>1</v>
      </c>
      <c r="X28" s="133"/>
      <c r="Y28" s="22" t="s">
        <v>12</v>
      </c>
      <c r="Z28" s="133">
        <v>3</v>
      </c>
      <c r="AA28" s="156"/>
      <c r="AB28" s="136"/>
      <c r="AC28" s="136"/>
      <c r="AD28" s="136"/>
      <c r="AE28" s="136"/>
      <c r="AF28" s="136"/>
      <c r="AG28" s="132">
        <v>1</v>
      </c>
      <c r="AH28" s="133"/>
      <c r="AI28" s="22" t="s">
        <v>12</v>
      </c>
      <c r="AJ28" s="133">
        <v>2</v>
      </c>
      <c r="AK28" s="156"/>
      <c r="AL28" s="132">
        <v>4</v>
      </c>
      <c r="AM28" s="133"/>
      <c r="AN28" s="22" t="s">
        <v>12</v>
      </c>
      <c r="AO28" s="133">
        <v>0</v>
      </c>
      <c r="AP28" s="156"/>
      <c r="AQ28" s="132">
        <v>10</v>
      </c>
      <c r="AR28" s="133"/>
      <c r="AS28" s="22" t="s">
        <v>12</v>
      </c>
      <c r="AT28" s="133">
        <v>0</v>
      </c>
      <c r="AU28" s="156"/>
      <c r="AV28" s="132">
        <v>3</v>
      </c>
      <c r="AW28" s="133"/>
      <c r="AX28" s="22" t="s">
        <v>12</v>
      </c>
      <c r="AY28" s="133">
        <v>0</v>
      </c>
      <c r="AZ28" s="156"/>
      <c r="BA28" s="126">
        <f>COUNTIF(H29:AZ29,"○")</f>
        <v>3</v>
      </c>
      <c r="BB28" s="124"/>
      <c r="BC28" s="124"/>
      <c r="BD28" s="124"/>
      <c r="BE28" s="124">
        <f>COUNTIF(H29:AZ29,"△")</f>
        <v>1</v>
      </c>
      <c r="BF28" s="124"/>
      <c r="BG28" s="124"/>
      <c r="BH28" s="124"/>
      <c r="BI28" s="124">
        <f>COUNTIF(H29:AZ29,"●")</f>
        <v>4</v>
      </c>
      <c r="BJ28" s="124"/>
      <c r="BK28" s="124"/>
      <c r="BL28" s="124"/>
      <c r="BM28" s="143"/>
      <c r="BN28" s="144"/>
      <c r="BO28" s="145"/>
      <c r="BP28" s="124">
        <f>SUM(R28,W28,AL28,AG28,AQ28,AV28,M28,H28)</f>
        <v>22</v>
      </c>
      <c r="BQ28" s="124"/>
      <c r="BR28" s="124"/>
      <c r="BS28" s="124"/>
      <c r="BT28" s="124">
        <f>SUM(U28,Z28,AO28,AJ28,AT28,AY28,P28,K28)</f>
        <v>19</v>
      </c>
      <c r="BU28" s="124"/>
      <c r="BV28" s="124"/>
      <c r="BW28" s="124"/>
      <c r="BX28" s="124">
        <f>BP28-BT28</f>
        <v>3</v>
      </c>
      <c r="BY28" s="124"/>
      <c r="BZ28" s="124"/>
      <c r="CA28" s="124"/>
      <c r="CB28" s="119"/>
      <c r="CC28" s="120"/>
      <c r="CD28" s="121"/>
    </row>
    <row r="29" spans="1:105" ht="12.75" customHeight="1">
      <c r="A29" s="217"/>
      <c r="B29" s="134"/>
      <c r="C29" s="135"/>
      <c r="D29" s="135"/>
      <c r="E29" s="135"/>
      <c r="F29" s="135"/>
      <c r="G29" s="150"/>
      <c r="H29" s="157" t="str">
        <f>IF(AND(CJ36,CK36),IF(H28&gt;K28,"○",IF(H28=K28,"△","●")),"")</f>
        <v>●</v>
      </c>
      <c r="I29" s="135"/>
      <c r="J29" s="135"/>
      <c r="K29" s="135"/>
      <c r="L29" s="135"/>
      <c r="M29" s="134" t="str">
        <f>IF(AND(CL36,CM36),IF(M28&gt;P28,"○",IF(M28=P28,"△","●")),"")</f>
        <v>△</v>
      </c>
      <c r="N29" s="135"/>
      <c r="O29" s="135"/>
      <c r="P29" s="135"/>
      <c r="Q29" s="153"/>
      <c r="R29" s="134" t="str">
        <f>IF(AND(CN36,CO36),IF(R28&gt;U28,"○",IF(R28=U28,"△","●")),"")</f>
        <v>●</v>
      </c>
      <c r="S29" s="135"/>
      <c r="T29" s="135"/>
      <c r="U29" s="135"/>
      <c r="V29" s="153"/>
      <c r="W29" s="134" t="str">
        <f>IF(AND(CP36,CQ36),IF(W28&gt;Z28,"○",IF(W28=Z28,"△","●")),"")</f>
        <v>●</v>
      </c>
      <c r="X29" s="135"/>
      <c r="Y29" s="135"/>
      <c r="Z29" s="135"/>
      <c r="AA29" s="153"/>
      <c r="AB29" s="136"/>
      <c r="AC29" s="136"/>
      <c r="AD29" s="136"/>
      <c r="AE29" s="136"/>
      <c r="AF29" s="136"/>
      <c r="AG29" s="132" t="str">
        <f>IF(AND(CT17,CU17),"",IF(AG28&gt;AJ28,"○",IF(AG28=AJ28,"△","●")))</f>
        <v>●</v>
      </c>
      <c r="AH29" s="133"/>
      <c r="AI29" s="133"/>
      <c r="AJ29" s="133"/>
      <c r="AK29" s="156"/>
      <c r="AL29" s="132" t="str">
        <f>IF(AND(CV17,CW17),"",IF(AL28&gt;AO28,"○",IF(AL28=AO28,"△","●")))</f>
        <v>○</v>
      </c>
      <c r="AM29" s="133"/>
      <c r="AN29" s="133"/>
      <c r="AO29" s="133"/>
      <c r="AP29" s="156"/>
      <c r="AQ29" s="132" t="str">
        <f>IF(AND(CX17,CY17),"",IF(AQ28&gt;AT28,"○",IF(AQ28=AT28,"△","●")))</f>
        <v>○</v>
      </c>
      <c r="AR29" s="133"/>
      <c r="AS29" s="133"/>
      <c r="AT29" s="133"/>
      <c r="AU29" s="156"/>
      <c r="AV29" s="132" t="str">
        <f>IF(AND(CZ17,DA17),"",IF(AV28&gt;AY28,"○",IF(AV28=AY28,"△","●")))</f>
        <v>○</v>
      </c>
      <c r="AW29" s="133"/>
      <c r="AX29" s="133"/>
      <c r="AY29" s="133"/>
      <c r="AZ29" s="156"/>
      <c r="BA29" s="126"/>
      <c r="BB29" s="124"/>
      <c r="BC29" s="125"/>
      <c r="BD29" s="125"/>
      <c r="BE29" s="124"/>
      <c r="BF29" s="124"/>
      <c r="BG29" s="125"/>
      <c r="BH29" s="125"/>
      <c r="BI29" s="124"/>
      <c r="BJ29" s="124"/>
      <c r="BK29" s="125"/>
      <c r="BL29" s="125"/>
      <c r="BM29" s="146"/>
      <c r="BN29" s="147"/>
      <c r="BO29" s="148"/>
      <c r="BP29" s="124"/>
      <c r="BQ29" s="124"/>
      <c r="BR29" s="125"/>
      <c r="BS29" s="125"/>
      <c r="BT29" s="124"/>
      <c r="BU29" s="124"/>
      <c r="BV29" s="125"/>
      <c r="BW29" s="125"/>
      <c r="BX29" s="124"/>
      <c r="BY29" s="124"/>
      <c r="BZ29" s="125"/>
      <c r="CA29" s="125"/>
      <c r="CB29" s="119"/>
      <c r="CC29" s="120"/>
      <c r="CD29" s="121"/>
      <c r="CI29" s="197">
        <v>2</v>
      </c>
      <c r="CJ29" s="24" t="b">
        <f>ISNUMBER(H14)</f>
        <v>1</v>
      </c>
      <c r="CK29" s="24" t="b">
        <f>ISNUMBER(K14)</f>
        <v>1</v>
      </c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ht="12.75" customHeight="1">
      <c r="A30" s="216">
        <v>6</v>
      </c>
      <c r="B30" s="130" t="s">
        <v>19</v>
      </c>
      <c r="C30" s="131"/>
      <c r="D30" s="131"/>
      <c r="E30" s="131"/>
      <c r="F30" s="131"/>
      <c r="G30" s="151" t="s">
        <v>11</v>
      </c>
      <c r="H30" s="229">
        <f>IF(CU9,"",AJ12)</f>
        <v>0</v>
      </c>
      <c r="I30" s="131"/>
      <c r="J30" s="23" t="s">
        <v>12</v>
      </c>
      <c r="K30" s="131">
        <f>IF(CT9,"",AG12)</f>
        <v>6</v>
      </c>
      <c r="L30" s="131"/>
      <c r="M30" s="227">
        <f>IF(CU11,"",AJ16)</f>
        <v>0</v>
      </c>
      <c r="N30" s="131"/>
      <c r="O30" s="23" t="s">
        <v>12</v>
      </c>
      <c r="P30" s="131">
        <f>IF(CT11,"",AG16)</f>
        <v>5</v>
      </c>
      <c r="Q30" s="228"/>
      <c r="R30" s="227">
        <f>IF(CU13,"",AJ20)</f>
        <v>3</v>
      </c>
      <c r="S30" s="131"/>
      <c r="T30" s="23" t="s">
        <v>12</v>
      </c>
      <c r="U30" s="131">
        <f>IF(CT13,"",AG20)</f>
        <v>4</v>
      </c>
      <c r="V30" s="228"/>
      <c r="W30" s="227">
        <v>1</v>
      </c>
      <c r="X30" s="131"/>
      <c r="Y30" s="23" t="s">
        <v>12</v>
      </c>
      <c r="Z30" s="131">
        <v>2</v>
      </c>
      <c r="AA30" s="228"/>
      <c r="AB30" s="227">
        <f>IF(CU17,"",AJ28)</f>
        <v>2</v>
      </c>
      <c r="AC30" s="131"/>
      <c r="AD30" s="23" t="s">
        <v>12</v>
      </c>
      <c r="AE30" s="131">
        <f>IF(CT17,"",AG28)</f>
        <v>1</v>
      </c>
      <c r="AF30" s="228"/>
      <c r="AG30" s="154"/>
      <c r="AH30" s="154"/>
      <c r="AI30" s="154"/>
      <c r="AJ30" s="154"/>
      <c r="AK30" s="155"/>
      <c r="AL30" s="227">
        <v>7</v>
      </c>
      <c r="AM30" s="131"/>
      <c r="AN30" s="23" t="s">
        <v>12</v>
      </c>
      <c r="AO30" s="131">
        <v>2</v>
      </c>
      <c r="AP30" s="228"/>
      <c r="AQ30" s="227">
        <v>0</v>
      </c>
      <c r="AR30" s="131"/>
      <c r="AS30" s="23" t="s">
        <v>12</v>
      </c>
      <c r="AT30" s="131">
        <v>5</v>
      </c>
      <c r="AU30" s="228"/>
      <c r="AV30" s="227">
        <v>3</v>
      </c>
      <c r="AW30" s="131"/>
      <c r="AX30" s="23" t="s">
        <v>12</v>
      </c>
      <c r="AY30" s="131">
        <v>1</v>
      </c>
      <c r="AZ30" s="228"/>
      <c r="BA30" s="128">
        <f>COUNTIF(H31:AZ31,"○")</f>
        <v>3</v>
      </c>
      <c r="BB30" s="122"/>
      <c r="BC30" s="122">
        <f>SUM(BA30:BB33)</f>
        <v>5</v>
      </c>
      <c r="BD30" s="122"/>
      <c r="BE30" s="122">
        <f>COUNTIF(H31:AZ31,"△")</f>
        <v>0</v>
      </c>
      <c r="BF30" s="122"/>
      <c r="BG30" s="122">
        <f>SUM(BE30:BF33)</f>
        <v>2</v>
      </c>
      <c r="BH30" s="122"/>
      <c r="BI30" s="122">
        <f>COUNTIF(H31:AZ31,"●")</f>
        <v>5</v>
      </c>
      <c r="BJ30" s="122"/>
      <c r="BK30" s="122">
        <f>SUM(BI30:BJ33)</f>
        <v>8</v>
      </c>
      <c r="BL30" s="122"/>
      <c r="BM30" s="140">
        <f>SUM(BC30*3,BG30)</f>
        <v>17</v>
      </c>
      <c r="BN30" s="141"/>
      <c r="BO30" s="142"/>
      <c r="BP30" s="122">
        <f>SUM(R30,W30,AB30,AQ30,AL30,AV30,M30,H30)</f>
        <v>16</v>
      </c>
      <c r="BQ30" s="122"/>
      <c r="BR30" s="122">
        <f>SUM(BP30:BQ33)</f>
        <v>28</v>
      </c>
      <c r="BS30" s="122"/>
      <c r="BT30" s="122">
        <f>SUM(U30,Z30,AE30,AT30,AO30,AY30,P30,K30)</f>
        <v>26</v>
      </c>
      <c r="BU30" s="122"/>
      <c r="BV30" s="122">
        <f>SUM(BT30:BU33)</f>
        <v>45</v>
      </c>
      <c r="BW30" s="122"/>
      <c r="BX30" s="122">
        <f>BP30-BT30</f>
        <v>-10</v>
      </c>
      <c r="BY30" s="122"/>
      <c r="BZ30" s="122">
        <f>BR30-BV30</f>
        <v>-17</v>
      </c>
      <c r="CA30" s="122"/>
      <c r="CB30" s="116">
        <f>RANK(DF13,$DF$8:$DF$17)</f>
        <v>7</v>
      </c>
      <c r="CC30" s="117"/>
      <c r="CD30" s="118"/>
      <c r="CI30" s="197"/>
      <c r="CJ30" s="24" t="b">
        <f>ISNUMBER(H16)</f>
        <v>1</v>
      </c>
      <c r="CK30" s="24" t="b">
        <f>ISNUMBER(K16)</f>
        <v>1</v>
      </c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 ht="12.75" customHeight="1">
      <c r="A31" s="217"/>
      <c r="B31" s="132"/>
      <c r="C31" s="133"/>
      <c r="D31" s="133"/>
      <c r="E31" s="133"/>
      <c r="F31" s="133"/>
      <c r="G31" s="152"/>
      <c r="H31" s="226" t="str">
        <f>IF(AND(CJ37,CK37),IF(H30&gt;K30,"○",IF(H30=K30,"△",IF(H30&lt;K30,"●"))),"")</f>
        <v>●</v>
      </c>
      <c r="I31" s="224"/>
      <c r="J31" s="224"/>
      <c r="K31" s="224"/>
      <c r="L31" s="224"/>
      <c r="M31" s="223" t="str">
        <f>IF(AND(CL37,CM37),IF(M30&gt;P30,"○",IF(M30=P30,"△",IF(M30&lt;P30,"●"))),"")</f>
        <v>●</v>
      </c>
      <c r="N31" s="224"/>
      <c r="O31" s="224"/>
      <c r="P31" s="224"/>
      <c r="Q31" s="225"/>
      <c r="R31" s="223" t="str">
        <f>IF(AND(CN37,CO37),IF(R30&gt;U30,"○",IF(R30=U30,"△",IF(R30&lt;U30,"●"))),"")</f>
        <v>●</v>
      </c>
      <c r="S31" s="224"/>
      <c r="T31" s="224"/>
      <c r="U31" s="224"/>
      <c r="V31" s="225"/>
      <c r="W31" s="223" t="str">
        <f>IF(AND(CP37,CQ37),IF(W30&gt;Z30,"○",IF(W30=Z30,"△",IF(W30&lt;Z30,"●"))),"")</f>
        <v>●</v>
      </c>
      <c r="X31" s="224"/>
      <c r="Y31" s="224"/>
      <c r="Z31" s="224"/>
      <c r="AA31" s="225"/>
      <c r="AB31" s="223" t="str">
        <f>IF(AND(CR37,CS37),IF(AB30&gt;AE30,"○",IF(AB30=AE30,"△",IF(AB30&lt;AE30,"●"))),"")</f>
        <v>○</v>
      </c>
      <c r="AC31" s="224"/>
      <c r="AD31" s="224"/>
      <c r="AE31" s="224"/>
      <c r="AF31" s="225"/>
      <c r="AG31" s="136"/>
      <c r="AH31" s="136"/>
      <c r="AI31" s="136"/>
      <c r="AJ31" s="136"/>
      <c r="AK31" s="137"/>
      <c r="AL31" s="223" t="str">
        <f>IF(AND(CV18,CW18),"",IF(AL30&gt;AO30,"○",IF(AL30=AO30,"△","●")))</f>
        <v>○</v>
      </c>
      <c r="AM31" s="224"/>
      <c r="AN31" s="224"/>
      <c r="AO31" s="224"/>
      <c r="AP31" s="225"/>
      <c r="AQ31" s="223" t="str">
        <f>IF(AND(CX18,CY18),"",IF(AQ30&gt;AT30,"○",IF(AQ30=AT30,"△","●")))</f>
        <v>●</v>
      </c>
      <c r="AR31" s="224"/>
      <c r="AS31" s="224"/>
      <c r="AT31" s="224"/>
      <c r="AU31" s="225"/>
      <c r="AV31" s="223" t="str">
        <f>IF(AND(CZ18,DA18),"",IF(AV30&gt;AY30,"○",IF(AV30=AY30,"△","●")))</f>
        <v>○</v>
      </c>
      <c r="AW31" s="224"/>
      <c r="AX31" s="224"/>
      <c r="AY31" s="224"/>
      <c r="AZ31" s="225"/>
      <c r="BA31" s="129"/>
      <c r="BB31" s="123"/>
      <c r="BC31" s="124"/>
      <c r="BD31" s="124"/>
      <c r="BE31" s="123"/>
      <c r="BF31" s="123"/>
      <c r="BG31" s="124"/>
      <c r="BH31" s="124"/>
      <c r="BI31" s="123"/>
      <c r="BJ31" s="123"/>
      <c r="BK31" s="124"/>
      <c r="BL31" s="124"/>
      <c r="BM31" s="143"/>
      <c r="BN31" s="144"/>
      <c r="BO31" s="145"/>
      <c r="BP31" s="123"/>
      <c r="BQ31" s="123"/>
      <c r="BR31" s="124"/>
      <c r="BS31" s="124"/>
      <c r="BT31" s="123"/>
      <c r="BU31" s="123"/>
      <c r="BV31" s="124"/>
      <c r="BW31" s="124"/>
      <c r="BX31" s="123"/>
      <c r="BY31" s="123"/>
      <c r="BZ31" s="124"/>
      <c r="CA31" s="124"/>
      <c r="CB31" s="119"/>
      <c r="CC31" s="120"/>
      <c r="CD31" s="121"/>
      <c r="CI31" s="197">
        <v>3</v>
      </c>
      <c r="CJ31" s="24" t="b">
        <f>ISNUMBER(H18)</f>
        <v>1</v>
      </c>
      <c r="CK31" s="24" t="b">
        <f>ISNUMBER(K18)</f>
        <v>1</v>
      </c>
      <c r="CL31" s="24" t="b">
        <f>ISNUMBER(M18)</f>
        <v>0</v>
      </c>
      <c r="CM31" s="24" t="b">
        <f>ISNUMBER(P18)</f>
        <v>0</v>
      </c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 ht="12.75" customHeight="1">
      <c r="A32" s="217"/>
      <c r="B32" s="132"/>
      <c r="C32" s="133"/>
      <c r="D32" s="133"/>
      <c r="E32" s="133"/>
      <c r="F32" s="133"/>
      <c r="G32" s="149" t="s">
        <v>13</v>
      </c>
      <c r="H32" s="221">
        <f>IF(CU8,"",AJ10)</f>
        <v>0</v>
      </c>
      <c r="I32" s="222"/>
      <c r="J32" s="22" t="s">
        <v>12</v>
      </c>
      <c r="K32" s="222">
        <f>IF(CT8,"",AG10)</f>
        <v>8</v>
      </c>
      <c r="L32" s="222"/>
      <c r="M32" s="132">
        <f>IF(CU10,"",AJ14)</f>
        <v>2</v>
      </c>
      <c r="N32" s="133"/>
      <c r="O32" s="22" t="s">
        <v>12</v>
      </c>
      <c r="P32" s="133">
        <f>IF(CT10,"",AG14)</f>
        <v>2</v>
      </c>
      <c r="Q32" s="156"/>
      <c r="R32" s="132">
        <f>IF(CU12,"",AJ18)</f>
        <v>0</v>
      </c>
      <c r="S32" s="133"/>
      <c r="T32" s="22" t="s">
        <v>12</v>
      </c>
      <c r="U32" s="133">
        <f>IF(CT12,"",AG18)</f>
        <v>3</v>
      </c>
      <c r="V32" s="156"/>
      <c r="W32" s="132">
        <f>IF(CU14,"",AJ22)</f>
        <v>1</v>
      </c>
      <c r="X32" s="133"/>
      <c r="Y32" s="22" t="s">
        <v>12</v>
      </c>
      <c r="Z32" s="133">
        <f>IF(CT14,"",AG22)</f>
        <v>4</v>
      </c>
      <c r="AA32" s="156"/>
      <c r="AB32" s="132">
        <f>IF(CU16,"",AJ26)</f>
        <v>4</v>
      </c>
      <c r="AC32" s="133"/>
      <c r="AD32" s="22" t="s">
        <v>12</v>
      </c>
      <c r="AE32" s="133">
        <f>IF(CT16,"",AG26)</f>
        <v>2</v>
      </c>
      <c r="AF32" s="156"/>
      <c r="AG32" s="136"/>
      <c r="AH32" s="136"/>
      <c r="AI32" s="136"/>
      <c r="AJ32" s="136"/>
      <c r="AK32" s="137"/>
      <c r="AL32" s="132">
        <v>5</v>
      </c>
      <c r="AM32" s="133"/>
      <c r="AN32" s="22" t="s">
        <v>12</v>
      </c>
      <c r="AO32" s="133">
        <v>0</v>
      </c>
      <c r="AP32" s="156"/>
      <c r="AQ32" s="132">
        <v>0</v>
      </c>
      <c r="AR32" s="133"/>
      <c r="AS32" s="22" t="s">
        <v>12</v>
      </c>
      <c r="AT32" s="133">
        <v>0</v>
      </c>
      <c r="AU32" s="156"/>
      <c r="AV32" s="132"/>
      <c r="AW32" s="133"/>
      <c r="AX32" s="22" t="s">
        <v>12</v>
      </c>
      <c r="AY32" s="133"/>
      <c r="AZ32" s="156"/>
      <c r="BA32" s="126">
        <f>COUNTIF(H33:AZ33,"○")</f>
        <v>2</v>
      </c>
      <c r="BB32" s="124"/>
      <c r="BC32" s="124"/>
      <c r="BD32" s="124"/>
      <c r="BE32" s="124">
        <f>COUNTIF(H33:AZ33,"△")</f>
        <v>2</v>
      </c>
      <c r="BF32" s="124"/>
      <c r="BG32" s="124"/>
      <c r="BH32" s="124"/>
      <c r="BI32" s="124">
        <f>COUNTIF(H33:AZ33,"●")</f>
        <v>3</v>
      </c>
      <c r="BJ32" s="124"/>
      <c r="BK32" s="124"/>
      <c r="BL32" s="124"/>
      <c r="BM32" s="143"/>
      <c r="BN32" s="144"/>
      <c r="BO32" s="145"/>
      <c r="BP32" s="124">
        <f>SUM(R32,W32,AB32,AQ32,AL32,AV32,M32,H32)</f>
        <v>12</v>
      </c>
      <c r="BQ32" s="124"/>
      <c r="BR32" s="124"/>
      <c r="BS32" s="124"/>
      <c r="BT32" s="124">
        <f>SUM(U32,Z32,AE32,AT32,AO32,AY32,P32,K32)</f>
        <v>19</v>
      </c>
      <c r="BU32" s="124"/>
      <c r="BV32" s="124"/>
      <c r="BW32" s="124"/>
      <c r="BX32" s="124">
        <f>BP32-BT32</f>
        <v>-7</v>
      </c>
      <c r="BY32" s="124"/>
      <c r="BZ32" s="124"/>
      <c r="CA32" s="124"/>
      <c r="CB32" s="119"/>
      <c r="CC32" s="120"/>
      <c r="CD32" s="121"/>
      <c r="CI32" s="197"/>
      <c r="CJ32" s="24" t="b">
        <f>ISNUMBER(H20)</f>
        <v>1</v>
      </c>
      <c r="CK32" s="24" t="b">
        <f>ISNUMBER(K20)</f>
        <v>1</v>
      </c>
      <c r="CL32" s="24" t="b">
        <f>ISNUMBER(M20)</f>
        <v>1</v>
      </c>
      <c r="CM32" s="24" t="b">
        <f>ISNUMBER(P20)</f>
        <v>1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</row>
    <row r="33" spans="1:105" ht="12.75" customHeight="1">
      <c r="A33" s="218"/>
      <c r="B33" s="134"/>
      <c r="C33" s="135"/>
      <c r="D33" s="135"/>
      <c r="E33" s="135"/>
      <c r="F33" s="135"/>
      <c r="G33" s="150"/>
      <c r="H33" s="157" t="str">
        <f>IF(AND(CJ38,CK38),IF(H32&gt;K32,"○",IF(H32=K32,"△","●")),"")</f>
        <v>●</v>
      </c>
      <c r="I33" s="135"/>
      <c r="J33" s="135"/>
      <c r="K33" s="135"/>
      <c r="L33" s="135"/>
      <c r="M33" s="134" t="str">
        <f>IF(AND(CL38,CM38),IF(M32&gt;P32,"○",IF(M32=P32,"△","●")),"")</f>
        <v>△</v>
      </c>
      <c r="N33" s="135"/>
      <c r="O33" s="135"/>
      <c r="P33" s="135"/>
      <c r="Q33" s="153"/>
      <c r="R33" s="134" t="str">
        <f>IF(AND(CN38,CO38),IF(R32&gt;U32,"○",IF(R32=U32,"△","●")),"")</f>
        <v>●</v>
      </c>
      <c r="S33" s="135"/>
      <c r="T33" s="135"/>
      <c r="U33" s="135"/>
      <c r="V33" s="153"/>
      <c r="W33" s="134" t="str">
        <f>IF(AND(CP38,CQ38),IF(W32&gt;Z32,"○",IF(W32=Z32,"△","●")),"")</f>
        <v>●</v>
      </c>
      <c r="X33" s="135"/>
      <c r="Y33" s="135"/>
      <c r="Z33" s="135"/>
      <c r="AA33" s="153"/>
      <c r="AB33" s="134" t="str">
        <f>IF(AND(CR38,CS38),IF(AB32&gt;AE32,"○",IF(AB32=AE32,"△","●")),"")</f>
        <v>○</v>
      </c>
      <c r="AC33" s="135"/>
      <c r="AD33" s="135"/>
      <c r="AE33" s="135"/>
      <c r="AF33" s="153"/>
      <c r="AG33" s="138"/>
      <c r="AH33" s="138"/>
      <c r="AI33" s="138"/>
      <c r="AJ33" s="138"/>
      <c r="AK33" s="139"/>
      <c r="AL33" s="134" t="str">
        <f>IF(AND(CV19,CW19),"",IF(AL32&gt;AO32,"○",IF(AL32=AO32,"△","●")))</f>
        <v>○</v>
      </c>
      <c r="AM33" s="135"/>
      <c r="AN33" s="135"/>
      <c r="AO33" s="135"/>
      <c r="AP33" s="153"/>
      <c r="AQ33" s="134" t="str">
        <f>IF(AND(CX19,CY19),"",IF(AQ32&gt;AT32,"○",IF(AQ32=AT32,"△","●")))</f>
        <v>△</v>
      </c>
      <c r="AR33" s="135"/>
      <c r="AS33" s="135"/>
      <c r="AT33" s="135"/>
      <c r="AU33" s="153"/>
      <c r="AV33" s="134">
        <f>IF(AND(CZ19,DA19),"",IF(AV32&gt;AY32,"○",IF(AV32=AY32,"△","●")))</f>
      </c>
      <c r="AW33" s="135"/>
      <c r="AX33" s="135"/>
      <c r="AY33" s="135"/>
      <c r="AZ33" s="153"/>
      <c r="BA33" s="127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46"/>
      <c r="BN33" s="147"/>
      <c r="BO33" s="148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19"/>
      <c r="CC33" s="120"/>
      <c r="CD33" s="121"/>
      <c r="CI33" s="197">
        <v>4</v>
      </c>
      <c r="CJ33" s="24" t="b">
        <f>ISNUMBER(H22)</f>
        <v>0</v>
      </c>
      <c r="CK33" s="24" t="b">
        <f>ISNUMBER(K22)</f>
        <v>0</v>
      </c>
      <c r="CL33" s="24" t="b">
        <f>ISNUMBER(M22)</f>
        <v>1</v>
      </c>
      <c r="CM33" s="24" t="b">
        <f>ISNUMBER(P22)</f>
        <v>1</v>
      </c>
      <c r="CN33" s="24" t="b">
        <f>ISNUMBER(R22)</f>
        <v>1</v>
      </c>
      <c r="CO33" s="24" t="b">
        <f>ISNUMBER(U22)</f>
        <v>1</v>
      </c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 ht="12.75" customHeight="1">
      <c r="A34" s="217">
        <v>7</v>
      </c>
      <c r="B34" s="130" t="s">
        <v>20</v>
      </c>
      <c r="C34" s="131"/>
      <c r="D34" s="131"/>
      <c r="E34" s="131"/>
      <c r="F34" s="131"/>
      <c r="G34" s="151" t="s">
        <v>11</v>
      </c>
      <c r="H34" s="133">
        <f>IF(CW9,"",AO12)</f>
        <v>0</v>
      </c>
      <c r="I34" s="133"/>
      <c r="J34" s="22" t="s">
        <v>12</v>
      </c>
      <c r="K34" s="133">
        <f>IF(CV9,"",AL12)</f>
        <v>18</v>
      </c>
      <c r="L34" s="133"/>
      <c r="M34" s="132">
        <f>IF(CW11,"",AO16)</f>
        <v>1</v>
      </c>
      <c r="N34" s="133"/>
      <c r="O34" s="22" t="s">
        <v>12</v>
      </c>
      <c r="P34" s="133">
        <v>4</v>
      </c>
      <c r="Q34" s="156"/>
      <c r="R34" s="132">
        <f>IF(CW13,"",AO20)</f>
        <v>0</v>
      </c>
      <c r="S34" s="133"/>
      <c r="T34" s="22" t="s">
        <v>12</v>
      </c>
      <c r="U34" s="133">
        <f>IF(CV13,"",AL20)</f>
        <v>13</v>
      </c>
      <c r="V34" s="156"/>
      <c r="W34" s="132">
        <v>1</v>
      </c>
      <c r="X34" s="133"/>
      <c r="Y34" s="22" t="s">
        <v>12</v>
      </c>
      <c r="Z34" s="133">
        <v>5</v>
      </c>
      <c r="AA34" s="156"/>
      <c r="AB34" s="132">
        <f>IF(CW17,"",AO28)</f>
        <v>0</v>
      </c>
      <c r="AC34" s="133"/>
      <c r="AD34" s="22" t="s">
        <v>12</v>
      </c>
      <c r="AE34" s="133">
        <f>IF(CV17,"",AL28)</f>
        <v>4</v>
      </c>
      <c r="AF34" s="156"/>
      <c r="AG34" s="227">
        <f>IF(CW19,"",AO32)</f>
        <v>0</v>
      </c>
      <c r="AH34" s="131"/>
      <c r="AI34" s="23" t="s">
        <v>12</v>
      </c>
      <c r="AJ34" s="131">
        <f>IF(CV19,"",AL32)</f>
        <v>5</v>
      </c>
      <c r="AK34" s="228"/>
      <c r="AL34" s="136"/>
      <c r="AM34" s="136"/>
      <c r="AN34" s="136"/>
      <c r="AO34" s="136"/>
      <c r="AP34" s="136"/>
      <c r="AQ34" s="132">
        <v>0</v>
      </c>
      <c r="AR34" s="133"/>
      <c r="AS34" s="22" t="s">
        <v>12</v>
      </c>
      <c r="AT34" s="133">
        <v>7</v>
      </c>
      <c r="AU34" s="156"/>
      <c r="AV34" s="132">
        <v>1</v>
      </c>
      <c r="AW34" s="133"/>
      <c r="AX34" s="22" t="s">
        <v>12</v>
      </c>
      <c r="AY34" s="133">
        <v>7</v>
      </c>
      <c r="AZ34" s="156"/>
      <c r="BA34" s="128">
        <f>COUNTIF(H35:AZ35,"○")</f>
        <v>0</v>
      </c>
      <c r="BB34" s="122"/>
      <c r="BC34" s="122">
        <f>SUM(BA34:BB37)</f>
        <v>0</v>
      </c>
      <c r="BD34" s="122"/>
      <c r="BE34" s="122">
        <f>COUNTIF(H35:AZ35,"△")</f>
        <v>0</v>
      </c>
      <c r="BF34" s="122"/>
      <c r="BG34" s="122">
        <f>SUM(BE34:BF37)</f>
        <v>0</v>
      </c>
      <c r="BH34" s="122"/>
      <c r="BI34" s="122">
        <f>COUNTIF(H35:AZ35,"●")</f>
        <v>8</v>
      </c>
      <c r="BJ34" s="122"/>
      <c r="BK34" s="122">
        <v>4</v>
      </c>
      <c r="BL34" s="122"/>
      <c r="BM34" s="140">
        <f>SUM(BC34*3,BG34)</f>
        <v>0</v>
      </c>
      <c r="BN34" s="141"/>
      <c r="BO34" s="142"/>
      <c r="BP34" s="122">
        <f>SUM(R34,W34,AB34,AG34,AV34,AQ34,M34,H34)</f>
        <v>3</v>
      </c>
      <c r="BQ34" s="122"/>
      <c r="BR34" s="122">
        <f>SUM(BP34:BQ37)</f>
        <v>7</v>
      </c>
      <c r="BS34" s="122"/>
      <c r="BT34" s="122">
        <f>SUM(U34,Z34,AE34,AJ34,AY34,AT34,P34,K34)</f>
        <v>63</v>
      </c>
      <c r="BU34" s="122"/>
      <c r="BV34" s="122">
        <f>SUM(BT34:BU37)</f>
        <v>134</v>
      </c>
      <c r="BW34" s="122"/>
      <c r="BX34" s="122">
        <f>BP34-BT34</f>
        <v>-60</v>
      </c>
      <c r="BY34" s="122"/>
      <c r="BZ34" s="122">
        <f>BR34-BV34</f>
        <v>-127</v>
      </c>
      <c r="CA34" s="122"/>
      <c r="CB34" s="116">
        <f>RANK(DF14,$DF$8:$DF$17)</f>
        <v>9</v>
      </c>
      <c r="CC34" s="117"/>
      <c r="CD34" s="118"/>
      <c r="CI34" s="197"/>
      <c r="CJ34" s="24" t="b">
        <f>ISNUMBER(H24)</f>
        <v>1</v>
      </c>
      <c r="CK34" s="24" t="b">
        <f>ISNUMBER(K24)</f>
        <v>1</v>
      </c>
      <c r="CL34" s="24" t="b">
        <f>ISNUMBER(M24)</f>
        <v>1</v>
      </c>
      <c r="CM34" s="24" t="b">
        <f>ISNUMBER(P24)</f>
        <v>1</v>
      </c>
      <c r="CN34" s="24" t="b">
        <f>ISNUMBER(R24)</f>
        <v>1</v>
      </c>
      <c r="CO34" s="24" t="b">
        <f>ISNUMBER(U24)</f>
        <v>1</v>
      </c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ht="12.75" customHeight="1">
      <c r="A35" s="217"/>
      <c r="B35" s="132"/>
      <c r="C35" s="133"/>
      <c r="D35" s="133"/>
      <c r="E35" s="133"/>
      <c r="F35" s="133"/>
      <c r="G35" s="152"/>
      <c r="H35" s="223" t="s">
        <v>172</v>
      </c>
      <c r="I35" s="224"/>
      <c r="J35" s="224"/>
      <c r="K35" s="224"/>
      <c r="L35" s="225"/>
      <c r="M35" s="223" t="str">
        <f>IF(AND(CL39,CM39),IF(M34&gt;P34,"○",IF(M34=P34,"△",IF(M34&lt;P34,"●"))),"")</f>
        <v>●</v>
      </c>
      <c r="N35" s="224"/>
      <c r="O35" s="224"/>
      <c r="P35" s="224"/>
      <c r="Q35" s="225"/>
      <c r="R35" s="223" t="s">
        <v>95</v>
      </c>
      <c r="S35" s="224"/>
      <c r="T35" s="224"/>
      <c r="U35" s="224"/>
      <c r="V35" s="225"/>
      <c r="W35" s="223" t="s">
        <v>95</v>
      </c>
      <c r="X35" s="224"/>
      <c r="Y35" s="224"/>
      <c r="Z35" s="224"/>
      <c r="AA35" s="225"/>
      <c r="AB35" s="223" t="s">
        <v>150</v>
      </c>
      <c r="AC35" s="224"/>
      <c r="AD35" s="224"/>
      <c r="AE35" s="224"/>
      <c r="AF35" s="225"/>
      <c r="AG35" s="223" t="str">
        <f>IF(AND(CT39,CU39),IF(AG34&gt;AJ34,"○",IF(AG34=AJ34,"△",IF(AG34&lt;AJ34,"●"))),"")</f>
        <v>●</v>
      </c>
      <c r="AH35" s="224"/>
      <c r="AI35" s="224"/>
      <c r="AJ35" s="224"/>
      <c r="AK35" s="225"/>
      <c r="AL35" s="136"/>
      <c r="AM35" s="136"/>
      <c r="AN35" s="136"/>
      <c r="AO35" s="136"/>
      <c r="AP35" s="136"/>
      <c r="AQ35" s="223" t="str">
        <f>IF(AND(CX20,CY20),"",IF(AQ34&gt;AT34,"○",IF(AQ34=AT34,"△","●")))</f>
        <v>●</v>
      </c>
      <c r="AR35" s="224"/>
      <c r="AS35" s="224"/>
      <c r="AT35" s="224"/>
      <c r="AU35" s="225"/>
      <c r="AV35" s="223" t="str">
        <f>IF(AND(CZ20,DA20),"",IF(AV34&gt;AY34,"○",IF(AV34=AY34,"△","●")))</f>
        <v>●</v>
      </c>
      <c r="AW35" s="224"/>
      <c r="AX35" s="224"/>
      <c r="AY35" s="224"/>
      <c r="AZ35" s="225"/>
      <c r="BA35" s="129"/>
      <c r="BB35" s="123"/>
      <c r="BC35" s="124"/>
      <c r="BD35" s="124"/>
      <c r="BE35" s="123"/>
      <c r="BF35" s="123"/>
      <c r="BG35" s="124"/>
      <c r="BH35" s="124"/>
      <c r="BI35" s="123"/>
      <c r="BJ35" s="123"/>
      <c r="BK35" s="124"/>
      <c r="BL35" s="124"/>
      <c r="BM35" s="143"/>
      <c r="BN35" s="144"/>
      <c r="BO35" s="145"/>
      <c r="BP35" s="123"/>
      <c r="BQ35" s="123"/>
      <c r="BR35" s="124"/>
      <c r="BS35" s="124"/>
      <c r="BT35" s="123"/>
      <c r="BU35" s="123"/>
      <c r="BV35" s="124"/>
      <c r="BW35" s="124"/>
      <c r="BX35" s="123"/>
      <c r="BY35" s="123"/>
      <c r="BZ35" s="124"/>
      <c r="CA35" s="124"/>
      <c r="CB35" s="119"/>
      <c r="CC35" s="120"/>
      <c r="CD35" s="121"/>
      <c r="CI35" s="197">
        <v>5</v>
      </c>
      <c r="CJ35" s="24" t="b">
        <f>ISNUMBER(H26)</f>
        <v>1</v>
      </c>
      <c r="CK35" s="24" t="b">
        <f>ISNUMBER(K26)</f>
        <v>1</v>
      </c>
      <c r="CL35" s="24" t="b">
        <f>ISNUMBER(M26)</f>
        <v>1</v>
      </c>
      <c r="CM35" s="24" t="b">
        <f>ISNUMBER(P26)</f>
        <v>1</v>
      </c>
      <c r="CN35" s="24" t="b">
        <f>ISNUMBER(R26)</f>
        <v>1</v>
      </c>
      <c r="CO35" s="24" t="b">
        <f>ISNUMBER(U26)</f>
        <v>1</v>
      </c>
      <c r="CP35" s="24" t="b">
        <f>ISNUMBER(W26)</f>
        <v>1</v>
      </c>
      <c r="CQ35" s="24" t="b">
        <f>ISNUMBER(Z26)</f>
        <v>1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ht="12.75" customHeight="1">
      <c r="A36" s="217"/>
      <c r="B36" s="132"/>
      <c r="C36" s="133"/>
      <c r="D36" s="133"/>
      <c r="E36" s="133"/>
      <c r="F36" s="133"/>
      <c r="G36" s="149" t="s">
        <v>13</v>
      </c>
      <c r="H36" s="221">
        <f>IF(CW8,"",AO10)</f>
        <v>0</v>
      </c>
      <c r="I36" s="222"/>
      <c r="J36" s="22" t="s">
        <v>12</v>
      </c>
      <c r="K36" s="222">
        <f>IF(CV8,"",AL10)</f>
        <v>14</v>
      </c>
      <c r="L36" s="222"/>
      <c r="M36" s="132">
        <f>IF(CW10,"",AO14)</f>
        <v>0</v>
      </c>
      <c r="N36" s="133"/>
      <c r="O36" s="22" t="s">
        <v>12</v>
      </c>
      <c r="P36" s="133">
        <f>IF(CV10,"",AL14)</f>
        <v>14</v>
      </c>
      <c r="Q36" s="156"/>
      <c r="R36" s="132">
        <f>IF(CW12,"",AO18)</f>
        <v>0</v>
      </c>
      <c r="S36" s="133"/>
      <c r="T36" s="22" t="s">
        <v>12</v>
      </c>
      <c r="U36" s="133">
        <f>IF(CV12,"",AL18)</f>
        <v>15</v>
      </c>
      <c r="V36" s="156"/>
      <c r="W36" s="132">
        <v>1</v>
      </c>
      <c r="X36" s="133"/>
      <c r="Y36" s="22" t="s">
        <v>12</v>
      </c>
      <c r="Z36" s="133">
        <v>11</v>
      </c>
      <c r="AA36" s="156"/>
      <c r="AB36" s="132">
        <f>IF(CW16,"",AO26)</f>
        <v>0</v>
      </c>
      <c r="AC36" s="133"/>
      <c r="AD36" s="22" t="s">
        <v>12</v>
      </c>
      <c r="AE36" s="133">
        <f>IF(CV16,"",AL26)</f>
        <v>5</v>
      </c>
      <c r="AF36" s="156"/>
      <c r="AG36" s="132">
        <v>2</v>
      </c>
      <c r="AH36" s="133"/>
      <c r="AI36" s="22" t="s">
        <v>12</v>
      </c>
      <c r="AJ36" s="133">
        <v>7</v>
      </c>
      <c r="AK36" s="156"/>
      <c r="AL36" s="136"/>
      <c r="AM36" s="136"/>
      <c r="AN36" s="136"/>
      <c r="AO36" s="136"/>
      <c r="AP36" s="136"/>
      <c r="AQ36" s="132"/>
      <c r="AR36" s="133"/>
      <c r="AS36" s="22" t="s">
        <v>12</v>
      </c>
      <c r="AT36" s="133"/>
      <c r="AU36" s="156"/>
      <c r="AV36" s="132">
        <v>1</v>
      </c>
      <c r="AW36" s="133"/>
      <c r="AX36" s="22" t="s">
        <v>12</v>
      </c>
      <c r="AY36" s="133">
        <v>5</v>
      </c>
      <c r="AZ36" s="156"/>
      <c r="BA36" s="126">
        <f>COUNTIF(H37:AZ37,"○")</f>
        <v>0</v>
      </c>
      <c r="BB36" s="124"/>
      <c r="BC36" s="124"/>
      <c r="BD36" s="124"/>
      <c r="BE36" s="124">
        <f>COUNTIF(H37:AZ37,"△")</f>
        <v>0</v>
      </c>
      <c r="BF36" s="124"/>
      <c r="BG36" s="124"/>
      <c r="BH36" s="124"/>
      <c r="BI36" s="124">
        <v>2</v>
      </c>
      <c r="BJ36" s="124"/>
      <c r="BK36" s="124"/>
      <c r="BL36" s="124"/>
      <c r="BM36" s="143"/>
      <c r="BN36" s="144"/>
      <c r="BO36" s="145"/>
      <c r="BP36" s="124">
        <f>SUM(R36,W36,AB36,AG36,AV36,AQ36,M36,H36)</f>
        <v>4</v>
      </c>
      <c r="BQ36" s="124"/>
      <c r="BR36" s="124"/>
      <c r="BS36" s="124"/>
      <c r="BT36" s="124">
        <f>SUM(U36,Z36,AE36,AJ36,AY36,AT36,P36,K36)</f>
        <v>71</v>
      </c>
      <c r="BU36" s="124"/>
      <c r="BV36" s="124"/>
      <c r="BW36" s="124"/>
      <c r="BX36" s="124">
        <f>BP36-BT36</f>
        <v>-67</v>
      </c>
      <c r="BY36" s="124"/>
      <c r="BZ36" s="124"/>
      <c r="CA36" s="124"/>
      <c r="CB36" s="119"/>
      <c r="CC36" s="120"/>
      <c r="CD36" s="121"/>
      <c r="CI36" s="197"/>
      <c r="CJ36" s="24" t="b">
        <f>ISNUMBER(H28)</f>
        <v>1</v>
      </c>
      <c r="CK36" s="24" t="b">
        <f>ISNUMBER(K28)</f>
        <v>1</v>
      </c>
      <c r="CL36" s="24" t="b">
        <f>ISNUMBER(M28)</f>
        <v>1</v>
      </c>
      <c r="CM36" s="24" t="b">
        <f>ISNUMBER(P28)</f>
        <v>1</v>
      </c>
      <c r="CN36" s="24" t="b">
        <f>ISNUMBER(R28)</f>
        <v>1</v>
      </c>
      <c r="CO36" s="24" t="b">
        <f>ISNUMBER(U28)</f>
        <v>1</v>
      </c>
      <c r="CP36" s="24" t="b">
        <f>ISNUMBER(W28)</f>
        <v>1</v>
      </c>
      <c r="CQ36" s="24" t="b">
        <f>ISNUMBER(Z28)</f>
        <v>1</v>
      </c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 ht="12.75" customHeight="1">
      <c r="A37" s="217"/>
      <c r="B37" s="134"/>
      <c r="C37" s="135"/>
      <c r="D37" s="135"/>
      <c r="E37" s="135"/>
      <c r="F37" s="135"/>
      <c r="G37" s="150"/>
      <c r="H37" s="223" t="s">
        <v>95</v>
      </c>
      <c r="I37" s="224"/>
      <c r="J37" s="224"/>
      <c r="K37" s="224"/>
      <c r="L37" s="225"/>
      <c r="M37" s="134" t="str">
        <f>IF(AND(CL40,CM40),IF(M36&gt;P36,"○",IF(M36=P36,"△","●")),"")</f>
        <v>●</v>
      </c>
      <c r="N37" s="135"/>
      <c r="O37" s="135"/>
      <c r="P37" s="135"/>
      <c r="Q37" s="153"/>
      <c r="R37" s="223" t="s">
        <v>95</v>
      </c>
      <c r="S37" s="224"/>
      <c r="T37" s="224"/>
      <c r="U37" s="224"/>
      <c r="V37" s="225"/>
      <c r="W37" s="134" t="s">
        <v>95</v>
      </c>
      <c r="X37" s="135"/>
      <c r="Y37" s="135"/>
      <c r="Z37" s="135"/>
      <c r="AA37" s="153"/>
      <c r="AB37" s="134" t="s">
        <v>95</v>
      </c>
      <c r="AC37" s="135"/>
      <c r="AD37" s="135"/>
      <c r="AE37" s="135"/>
      <c r="AF37" s="153"/>
      <c r="AG37" s="134" t="s">
        <v>150</v>
      </c>
      <c r="AH37" s="135"/>
      <c r="AI37" s="135"/>
      <c r="AJ37" s="135"/>
      <c r="AK37" s="153"/>
      <c r="AL37" s="136"/>
      <c r="AM37" s="136"/>
      <c r="AN37" s="136"/>
      <c r="AO37" s="136"/>
      <c r="AP37" s="136"/>
      <c r="AQ37" s="132">
        <f>IF(AND(CX21,CY21),"",IF(AQ36&gt;AT36,"○",IF(AQ36=AT36,"△","●")))</f>
      </c>
      <c r="AR37" s="133"/>
      <c r="AS37" s="133"/>
      <c r="AT37" s="133"/>
      <c r="AU37" s="156"/>
      <c r="AV37" s="132" t="str">
        <f>IF(AND(CZ21,DA21),"",IF(AV36&gt;AY36,"○",IF(AV36=AY36,"△","●")))</f>
        <v>●</v>
      </c>
      <c r="AW37" s="133"/>
      <c r="AX37" s="133"/>
      <c r="AY37" s="133"/>
      <c r="AZ37" s="156"/>
      <c r="BA37" s="127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46"/>
      <c r="BN37" s="147"/>
      <c r="BO37" s="148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19"/>
      <c r="CC37" s="120"/>
      <c r="CD37" s="121"/>
      <c r="CI37" s="197">
        <v>6</v>
      </c>
      <c r="CJ37" s="24" t="b">
        <f>ISNUMBER(H30)</f>
        <v>1</v>
      </c>
      <c r="CK37" s="24" t="b">
        <f>ISNUMBER(K30)</f>
        <v>1</v>
      </c>
      <c r="CL37" s="24" t="b">
        <f>ISNUMBER(M30)</f>
        <v>1</v>
      </c>
      <c r="CM37" s="24" t="b">
        <f>ISNUMBER(P30)</f>
        <v>1</v>
      </c>
      <c r="CN37" s="24" t="b">
        <f>ISNUMBER(R30)</f>
        <v>1</v>
      </c>
      <c r="CO37" s="24" t="b">
        <f>ISNUMBER(U30)</f>
        <v>1</v>
      </c>
      <c r="CP37" s="24" t="b">
        <f>ISNUMBER(W30)</f>
        <v>1</v>
      </c>
      <c r="CQ37" s="24" t="b">
        <f>ISNUMBER(Z30)</f>
        <v>1</v>
      </c>
      <c r="CR37" s="24" t="b">
        <f>ISNUMBER(AB30)</f>
        <v>1</v>
      </c>
      <c r="CS37" s="24" t="b">
        <f>ISNUMBER(AE30)</f>
        <v>1</v>
      </c>
      <c r="CT37" s="24"/>
      <c r="CU37" s="24"/>
      <c r="CV37" s="24"/>
      <c r="CW37" s="24"/>
      <c r="CX37" s="24"/>
      <c r="CY37" s="24"/>
      <c r="CZ37" s="24"/>
      <c r="DA37" s="24"/>
    </row>
    <row r="38" spans="1:105" ht="12.75" customHeight="1">
      <c r="A38" s="216">
        <v>8</v>
      </c>
      <c r="B38" s="130" t="s">
        <v>21</v>
      </c>
      <c r="C38" s="131"/>
      <c r="D38" s="131"/>
      <c r="E38" s="131"/>
      <c r="F38" s="131"/>
      <c r="G38" s="151" t="s">
        <v>11</v>
      </c>
      <c r="H38" s="229">
        <f>IF(CY9,"",AT12)</f>
        <v>0</v>
      </c>
      <c r="I38" s="131"/>
      <c r="J38" s="23" t="s">
        <v>12</v>
      </c>
      <c r="K38" s="131">
        <f>IF(CX9,"",AQ12)</f>
        <v>6</v>
      </c>
      <c r="L38" s="131"/>
      <c r="M38" s="227">
        <f>IF(CY11,"",AT16)</f>
        <v>0</v>
      </c>
      <c r="N38" s="131"/>
      <c r="O38" s="23" t="s">
        <v>12</v>
      </c>
      <c r="P38" s="131">
        <f>IF(CX11,"",AQ16)</f>
        <v>7</v>
      </c>
      <c r="Q38" s="228"/>
      <c r="R38" s="227">
        <f>IF(CY13,"",AT20)</f>
        <v>0</v>
      </c>
      <c r="S38" s="131"/>
      <c r="T38" s="23" t="s">
        <v>12</v>
      </c>
      <c r="U38" s="131">
        <f>IF(CX13,"",AQ20)</f>
        <v>4</v>
      </c>
      <c r="V38" s="228"/>
      <c r="W38" s="227">
        <v>0</v>
      </c>
      <c r="X38" s="131"/>
      <c r="Y38" s="23" t="s">
        <v>12</v>
      </c>
      <c r="Z38" s="131">
        <v>3</v>
      </c>
      <c r="AA38" s="228"/>
      <c r="AB38" s="227">
        <f>IF(CY17,"",AT28)</f>
        <v>0</v>
      </c>
      <c r="AC38" s="131"/>
      <c r="AD38" s="23" t="s">
        <v>12</v>
      </c>
      <c r="AE38" s="131">
        <f>IF(CX17,"",AQ28)</f>
        <v>10</v>
      </c>
      <c r="AF38" s="228"/>
      <c r="AG38" s="227">
        <v>5</v>
      </c>
      <c r="AH38" s="131"/>
      <c r="AI38" s="23" t="s">
        <v>12</v>
      </c>
      <c r="AJ38" s="131">
        <v>0</v>
      </c>
      <c r="AK38" s="228"/>
      <c r="AL38" s="227">
        <f>IF(CY21,"",AT36)</f>
      </c>
      <c r="AM38" s="131"/>
      <c r="AN38" s="23" t="s">
        <v>12</v>
      </c>
      <c r="AO38" s="131">
        <f>IF(CX21,"",AQ36)</f>
      </c>
      <c r="AP38" s="228"/>
      <c r="AQ38" s="154"/>
      <c r="AR38" s="154"/>
      <c r="AS38" s="154"/>
      <c r="AT38" s="154"/>
      <c r="AU38" s="155"/>
      <c r="AV38" s="227">
        <v>4</v>
      </c>
      <c r="AW38" s="131"/>
      <c r="AX38" s="23" t="s">
        <v>12</v>
      </c>
      <c r="AY38" s="131">
        <v>0</v>
      </c>
      <c r="AZ38" s="228"/>
      <c r="BA38" s="128">
        <f>COUNTIF(H39:AZ39,"○")</f>
        <v>2</v>
      </c>
      <c r="BB38" s="122"/>
      <c r="BC38" s="122">
        <f>SUM(BA38:BB41)</f>
        <v>6</v>
      </c>
      <c r="BD38" s="122"/>
      <c r="BE38" s="122">
        <f>COUNTIF(H39:AZ39,"△")</f>
        <v>0</v>
      </c>
      <c r="BF38" s="122"/>
      <c r="BG38" s="122">
        <f>SUM(BE38:BF41)</f>
        <v>1</v>
      </c>
      <c r="BH38" s="122"/>
      <c r="BI38" s="122">
        <f>COUNTIF(H39:AZ39,"●")</f>
        <v>5</v>
      </c>
      <c r="BJ38" s="122"/>
      <c r="BK38" s="122">
        <f>SUM(BI38:BJ41)</f>
        <v>8</v>
      </c>
      <c r="BL38" s="122"/>
      <c r="BM38" s="140">
        <f>SUM(BC38*3,BG38)</f>
        <v>19</v>
      </c>
      <c r="BN38" s="141"/>
      <c r="BO38" s="142"/>
      <c r="BP38" s="122">
        <f>SUM(R38,W38,AB38,AG38,AL38,AV38,M38,H38)</f>
        <v>9</v>
      </c>
      <c r="BQ38" s="122"/>
      <c r="BR38" s="122">
        <f>SUM(BP38:BQ41)</f>
        <v>28</v>
      </c>
      <c r="BS38" s="122"/>
      <c r="BT38" s="122">
        <f>SUM(U38,Z38,AE38,AJ38,AO38,AY38,P38,K38)</f>
        <v>30</v>
      </c>
      <c r="BU38" s="122"/>
      <c r="BV38" s="122">
        <f>SUM(BT38:BU41)</f>
        <v>47</v>
      </c>
      <c r="BW38" s="122"/>
      <c r="BX38" s="122">
        <f>BP38-BT38</f>
        <v>-21</v>
      </c>
      <c r="BY38" s="122"/>
      <c r="BZ38" s="122">
        <f>BR38-BV38</f>
        <v>-19</v>
      </c>
      <c r="CA38" s="122"/>
      <c r="CB38" s="116">
        <f>RANK(DF15,$DF$8:$DF$17)</f>
        <v>6</v>
      </c>
      <c r="CC38" s="117"/>
      <c r="CD38" s="118"/>
      <c r="CI38" s="197"/>
      <c r="CJ38" s="24" t="b">
        <f>ISNUMBER(H32)</f>
        <v>1</v>
      </c>
      <c r="CK38" s="24" t="b">
        <f>ISNUMBER(K32)</f>
        <v>1</v>
      </c>
      <c r="CL38" s="24" t="b">
        <f>ISNUMBER(M32)</f>
        <v>1</v>
      </c>
      <c r="CM38" s="24" t="b">
        <f>ISNUMBER(P32)</f>
        <v>1</v>
      </c>
      <c r="CN38" s="24" t="b">
        <f>ISNUMBER(R32)</f>
        <v>1</v>
      </c>
      <c r="CO38" s="24" t="b">
        <f>ISNUMBER(U32)</f>
        <v>1</v>
      </c>
      <c r="CP38" s="24" t="b">
        <f>ISNUMBER(W32)</f>
        <v>1</v>
      </c>
      <c r="CQ38" s="24" t="b">
        <f>ISNUMBER(Z32)</f>
        <v>1</v>
      </c>
      <c r="CR38" s="24" t="b">
        <f>ISNUMBER(AB32)</f>
        <v>1</v>
      </c>
      <c r="CS38" s="24" t="b">
        <f>ISNUMBER(AE32)</f>
        <v>1</v>
      </c>
      <c r="CT38" s="24"/>
      <c r="CU38" s="24"/>
      <c r="CV38" s="24"/>
      <c r="CW38" s="24"/>
      <c r="CX38" s="24"/>
      <c r="CY38" s="24"/>
      <c r="CZ38" s="24"/>
      <c r="DA38" s="24"/>
    </row>
    <row r="39" spans="1:105" ht="12.75" customHeight="1">
      <c r="A39" s="217"/>
      <c r="B39" s="132"/>
      <c r="C39" s="133"/>
      <c r="D39" s="133"/>
      <c r="E39" s="133"/>
      <c r="F39" s="133"/>
      <c r="G39" s="152"/>
      <c r="H39" s="226" t="s">
        <v>150</v>
      </c>
      <c r="I39" s="224"/>
      <c r="J39" s="224"/>
      <c r="K39" s="224"/>
      <c r="L39" s="224"/>
      <c r="M39" s="230" t="s">
        <v>150</v>
      </c>
      <c r="N39" s="230"/>
      <c r="O39" s="230"/>
      <c r="P39" s="230"/>
      <c r="Q39" s="230"/>
      <c r="R39" s="230" t="s">
        <v>150</v>
      </c>
      <c r="S39" s="230"/>
      <c r="T39" s="230"/>
      <c r="U39" s="230"/>
      <c r="V39" s="230"/>
      <c r="W39" s="230" t="s">
        <v>150</v>
      </c>
      <c r="X39" s="230"/>
      <c r="Y39" s="230"/>
      <c r="Z39" s="230"/>
      <c r="AA39" s="230"/>
      <c r="AB39" s="230" t="s">
        <v>150</v>
      </c>
      <c r="AC39" s="230"/>
      <c r="AD39" s="230"/>
      <c r="AE39" s="230"/>
      <c r="AF39" s="230"/>
      <c r="AG39" s="223" t="str">
        <f>IF(AND(CT41,CU41),IF(AG38&gt;AJ38,"○",IF(AG38=AJ38,"△",IF(AG38&lt;AJ38,"●"))),"")</f>
        <v>○</v>
      </c>
      <c r="AH39" s="224"/>
      <c r="AI39" s="224"/>
      <c r="AJ39" s="224"/>
      <c r="AK39" s="225"/>
      <c r="AL39" s="223">
        <f>IF(AND(CV41,CW41),IF(AL38&gt;AO38,"○",IF(AL38=AO38,"△",IF(AL38&lt;AO38,"●"))),"")</f>
      </c>
      <c r="AM39" s="224"/>
      <c r="AN39" s="224"/>
      <c r="AO39" s="224"/>
      <c r="AP39" s="225"/>
      <c r="AQ39" s="136"/>
      <c r="AR39" s="136"/>
      <c r="AS39" s="136"/>
      <c r="AT39" s="136"/>
      <c r="AU39" s="137"/>
      <c r="AV39" s="223" t="str">
        <f>IF(AND(CZ22,DA22),"",IF(AV38&gt;AY38,"○",IF(AV38=AY38,"△","●")))</f>
        <v>○</v>
      </c>
      <c r="AW39" s="224"/>
      <c r="AX39" s="224"/>
      <c r="AY39" s="224"/>
      <c r="AZ39" s="225"/>
      <c r="BA39" s="129"/>
      <c r="BB39" s="123"/>
      <c r="BC39" s="124"/>
      <c r="BD39" s="124"/>
      <c r="BE39" s="123"/>
      <c r="BF39" s="123"/>
      <c r="BG39" s="124"/>
      <c r="BH39" s="124"/>
      <c r="BI39" s="123"/>
      <c r="BJ39" s="123"/>
      <c r="BK39" s="124"/>
      <c r="BL39" s="124"/>
      <c r="BM39" s="143"/>
      <c r="BN39" s="144"/>
      <c r="BO39" s="145"/>
      <c r="BP39" s="123"/>
      <c r="BQ39" s="123"/>
      <c r="BR39" s="124"/>
      <c r="BS39" s="124"/>
      <c r="BT39" s="123"/>
      <c r="BU39" s="123"/>
      <c r="BV39" s="124"/>
      <c r="BW39" s="124"/>
      <c r="BX39" s="123"/>
      <c r="BY39" s="123"/>
      <c r="BZ39" s="124"/>
      <c r="CA39" s="124"/>
      <c r="CB39" s="119"/>
      <c r="CC39" s="120"/>
      <c r="CD39" s="121"/>
      <c r="CI39" s="197">
        <v>7</v>
      </c>
      <c r="CJ39" s="24" t="b">
        <f>ISNUMBER(H34)</f>
        <v>1</v>
      </c>
      <c r="CK39" s="24" t="b">
        <f>ISNUMBER(K34)</f>
        <v>1</v>
      </c>
      <c r="CL39" s="24" t="b">
        <f>ISNUMBER(M34)</f>
        <v>1</v>
      </c>
      <c r="CM39" s="24" t="b">
        <f>ISNUMBER(P34)</f>
        <v>1</v>
      </c>
      <c r="CN39" s="24" t="b">
        <f>ISNUMBER(R34)</f>
        <v>1</v>
      </c>
      <c r="CO39" s="24" t="b">
        <f>ISNUMBER(U34)</f>
        <v>1</v>
      </c>
      <c r="CP39" s="24" t="b">
        <f>ISNUMBER(W34)</f>
        <v>1</v>
      </c>
      <c r="CQ39" s="24" t="b">
        <f>ISNUMBER(Z34)</f>
        <v>1</v>
      </c>
      <c r="CR39" s="24" t="b">
        <f>ISNUMBER(AB34)</f>
        <v>1</v>
      </c>
      <c r="CS39" s="24" t="b">
        <f>ISNUMBER(AE34)</f>
        <v>1</v>
      </c>
      <c r="CT39" s="24" t="b">
        <f>ISNUMBER(AG34)</f>
        <v>1</v>
      </c>
      <c r="CU39" s="24" t="b">
        <f>ISNUMBER(AJ34)</f>
        <v>1</v>
      </c>
      <c r="CV39" s="24"/>
      <c r="CW39" s="24"/>
      <c r="CX39" s="24"/>
      <c r="CY39" s="24"/>
      <c r="CZ39" s="24"/>
      <c r="DA39" s="24"/>
    </row>
    <row r="40" spans="1:105" ht="12.75" customHeight="1">
      <c r="A40" s="217"/>
      <c r="B40" s="132"/>
      <c r="C40" s="133"/>
      <c r="D40" s="133"/>
      <c r="E40" s="133"/>
      <c r="F40" s="133"/>
      <c r="G40" s="149" t="s">
        <v>13</v>
      </c>
      <c r="H40" s="221">
        <f>IF(CY8,"",AT10)</f>
        <v>1</v>
      </c>
      <c r="I40" s="222"/>
      <c r="J40" s="22" t="s">
        <v>12</v>
      </c>
      <c r="K40" s="222">
        <f>IF(CX8,"",AQ10)</f>
        <v>2</v>
      </c>
      <c r="L40" s="222"/>
      <c r="M40" s="132">
        <f>IF(CY10,"",AT14)</f>
        <v>4</v>
      </c>
      <c r="N40" s="133"/>
      <c r="O40" s="22" t="s">
        <v>12</v>
      </c>
      <c r="P40" s="133">
        <f>IF(CX10,"",AQ14)</f>
        <v>3</v>
      </c>
      <c r="Q40" s="156"/>
      <c r="R40" s="132">
        <f>IF(CY12,"",AT18)</f>
        <v>1</v>
      </c>
      <c r="S40" s="133"/>
      <c r="T40" s="22" t="s">
        <v>12</v>
      </c>
      <c r="U40" s="133">
        <f>IF(CX12,"",AQ18)</f>
        <v>7</v>
      </c>
      <c r="V40" s="156"/>
      <c r="W40" s="132">
        <f>IF(CY14,"",AT22)</f>
        <v>2</v>
      </c>
      <c r="X40" s="133"/>
      <c r="Y40" s="22" t="s">
        <v>12</v>
      </c>
      <c r="Z40" s="133">
        <f>IF(CX14,"",AQ22)</f>
        <v>0</v>
      </c>
      <c r="AA40" s="156"/>
      <c r="AB40" s="132">
        <f>IF(CY16,"",AT26)</f>
        <v>2</v>
      </c>
      <c r="AC40" s="133"/>
      <c r="AD40" s="22" t="s">
        <v>12</v>
      </c>
      <c r="AE40" s="133">
        <f>IF(CX16,"",AQ26)</f>
        <v>4</v>
      </c>
      <c r="AF40" s="156"/>
      <c r="AG40" s="132">
        <v>0</v>
      </c>
      <c r="AH40" s="133"/>
      <c r="AI40" s="22" t="s">
        <v>12</v>
      </c>
      <c r="AJ40" s="133">
        <v>0</v>
      </c>
      <c r="AK40" s="156"/>
      <c r="AL40" s="132">
        <f>IF(CY20,"",AT34)</f>
        <v>7</v>
      </c>
      <c r="AM40" s="133"/>
      <c r="AN40" s="22" t="s">
        <v>12</v>
      </c>
      <c r="AO40" s="133">
        <f>IF(CX20,"",AQ34)</f>
        <v>0</v>
      </c>
      <c r="AP40" s="156"/>
      <c r="AQ40" s="136"/>
      <c r="AR40" s="136"/>
      <c r="AS40" s="136"/>
      <c r="AT40" s="136"/>
      <c r="AU40" s="137"/>
      <c r="AV40" s="132">
        <v>2</v>
      </c>
      <c r="AW40" s="133"/>
      <c r="AX40" s="22" t="s">
        <v>12</v>
      </c>
      <c r="AY40" s="133">
        <v>1</v>
      </c>
      <c r="AZ40" s="156"/>
      <c r="BA40" s="126">
        <f>COUNTIF(H41:AZ41,"○")</f>
        <v>4</v>
      </c>
      <c r="BB40" s="124"/>
      <c r="BC40" s="124"/>
      <c r="BD40" s="124"/>
      <c r="BE40" s="124">
        <f>COUNTIF(H41:AZ41,"△")</f>
        <v>1</v>
      </c>
      <c r="BF40" s="124"/>
      <c r="BG40" s="124"/>
      <c r="BH40" s="124"/>
      <c r="BI40" s="124">
        <f>COUNTIF(H41:AZ41,"●")</f>
        <v>3</v>
      </c>
      <c r="BJ40" s="124"/>
      <c r="BK40" s="124"/>
      <c r="BL40" s="124"/>
      <c r="BM40" s="143"/>
      <c r="BN40" s="144"/>
      <c r="BO40" s="145"/>
      <c r="BP40" s="124">
        <f>SUM(R40,W40,AB40,AG40,AL40,AV40,M40,H40)</f>
        <v>19</v>
      </c>
      <c r="BQ40" s="124"/>
      <c r="BR40" s="124"/>
      <c r="BS40" s="124"/>
      <c r="BT40" s="124">
        <f>SUM(U40,Z40,AE40,AJ40,AO40,AY40,P40,K40)</f>
        <v>17</v>
      </c>
      <c r="BU40" s="124"/>
      <c r="BV40" s="124"/>
      <c r="BW40" s="124"/>
      <c r="BX40" s="124">
        <f>BP40-BT40</f>
        <v>2</v>
      </c>
      <c r="BY40" s="124"/>
      <c r="BZ40" s="124"/>
      <c r="CA40" s="124"/>
      <c r="CB40" s="119"/>
      <c r="CC40" s="120"/>
      <c r="CD40" s="121"/>
      <c r="CI40" s="197"/>
      <c r="CJ40" s="24" t="b">
        <f>ISNUMBER(H36)</f>
        <v>1</v>
      </c>
      <c r="CK40" s="24" t="b">
        <f>ISNUMBER(K36)</f>
        <v>1</v>
      </c>
      <c r="CL40" s="24" t="b">
        <f>ISNUMBER(M36)</f>
        <v>1</v>
      </c>
      <c r="CM40" s="24" t="b">
        <f>ISNUMBER(P36)</f>
        <v>1</v>
      </c>
      <c r="CN40" s="24" t="b">
        <f>ISNUMBER(R36)</f>
        <v>1</v>
      </c>
      <c r="CO40" s="24" t="b">
        <f>ISNUMBER(U36)</f>
        <v>1</v>
      </c>
      <c r="CP40" s="24" t="b">
        <f>ISNUMBER(W36)</f>
        <v>1</v>
      </c>
      <c r="CQ40" s="24" t="b">
        <f>ISNUMBER(Z36)</f>
        <v>1</v>
      </c>
      <c r="CR40" s="24" t="b">
        <f>ISNUMBER(AB36)</f>
        <v>1</v>
      </c>
      <c r="CS40" s="24" t="b">
        <f>ISNUMBER(AE36)</f>
        <v>1</v>
      </c>
      <c r="CT40" s="24" t="b">
        <f>ISNUMBER(AG36)</f>
        <v>1</v>
      </c>
      <c r="CU40" s="24" t="b">
        <f>ISNUMBER(AJ36)</f>
        <v>1</v>
      </c>
      <c r="CV40" s="24"/>
      <c r="CW40" s="24"/>
      <c r="CX40" s="24"/>
      <c r="CY40" s="24"/>
      <c r="CZ40" s="24"/>
      <c r="DA40" s="24"/>
    </row>
    <row r="41" spans="1:105" ht="12.75" customHeight="1">
      <c r="A41" s="218"/>
      <c r="B41" s="134"/>
      <c r="C41" s="135"/>
      <c r="D41" s="135"/>
      <c r="E41" s="135"/>
      <c r="F41" s="135"/>
      <c r="G41" s="150"/>
      <c r="H41" s="157" t="str">
        <f>IF(AND(CJ42,CK42),IF(H40&gt;K40,"○",IF(H40=K40,"△","●")),"")</f>
        <v>●</v>
      </c>
      <c r="I41" s="135"/>
      <c r="J41" s="135"/>
      <c r="K41" s="135"/>
      <c r="L41" s="135"/>
      <c r="M41" s="134" t="str">
        <f>IF(AND(CL42,CM42),IF(M40&gt;P40,"○",IF(M40=P40,"△","●")),"")</f>
        <v>○</v>
      </c>
      <c r="N41" s="135"/>
      <c r="O41" s="135"/>
      <c r="P41" s="135"/>
      <c r="Q41" s="153"/>
      <c r="R41" s="134" t="str">
        <f>IF(AND(CN42,CO42),IF(R40&gt;U40,"○",IF(R40=U40,"△","●")),"")</f>
        <v>●</v>
      </c>
      <c r="S41" s="135"/>
      <c r="T41" s="135"/>
      <c r="U41" s="135"/>
      <c r="V41" s="153"/>
      <c r="W41" s="134" t="str">
        <f>IF(AND(CP42,CQ42),IF(W40&gt;Z40,"○",IF(W40=Z40,"△","●")),"")</f>
        <v>○</v>
      </c>
      <c r="X41" s="135"/>
      <c r="Y41" s="135"/>
      <c r="Z41" s="135"/>
      <c r="AA41" s="153"/>
      <c r="AB41" s="134" t="str">
        <f>IF(AND(CR42,CS42),IF(AB40&gt;AE40,"○",IF(AB40=AE40,"△","●")),"")</f>
        <v>●</v>
      </c>
      <c r="AC41" s="135"/>
      <c r="AD41" s="135"/>
      <c r="AE41" s="135"/>
      <c r="AF41" s="153"/>
      <c r="AG41" s="134" t="str">
        <f>IF(AND(CT42,CU42),IF(AG40&gt;AJ40,"○",IF(AG40=AJ40,"△","●")),"")</f>
        <v>△</v>
      </c>
      <c r="AH41" s="135"/>
      <c r="AI41" s="135"/>
      <c r="AJ41" s="135"/>
      <c r="AK41" s="153"/>
      <c r="AL41" s="134" t="str">
        <f>IF(AND(CV42,CW42),IF(AL40&gt;AO40,"○",IF(AL40=AO40,"△","●")),"")</f>
        <v>○</v>
      </c>
      <c r="AM41" s="135"/>
      <c r="AN41" s="135"/>
      <c r="AO41" s="135"/>
      <c r="AP41" s="153"/>
      <c r="AQ41" s="138"/>
      <c r="AR41" s="138"/>
      <c r="AS41" s="138"/>
      <c r="AT41" s="138"/>
      <c r="AU41" s="139"/>
      <c r="AV41" s="134" t="str">
        <f>IF(AND(CZ23,DA23),"",IF(AV40&gt;AY40,"○",IF(AV40=AY40,"△","●")))</f>
        <v>○</v>
      </c>
      <c r="AW41" s="135"/>
      <c r="AX41" s="135"/>
      <c r="AY41" s="135"/>
      <c r="AZ41" s="153"/>
      <c r="BA41" s="127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46"/>
      <c r="BN41" s="147"/>
      <c r="BO41" s="148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19"/>
      <c r="CC41" s="120"/>
      <c r="CD41" s="121"/>
      <c r="CI41" s="197">
        <v>8</v>
      </c>
      <c r="CJ41" s="24" t="b">
        <f>ISNUMBER(H38)</f>
        <v>1</v>
      </c>
      <c r="CK41" s="24" t="b">
        <f>ISNUMBER(K38)</f>
        <v>1</v>
      </c>
      <c r="CL41" s="24" t="b">
        <f>ISNUMBER(M38)</f>
        <v>1</v>
      </c>
      <c r="CM41" s="24" t="b">
        <f>ISNUMBER(P38)</f>
        <v>1</v>
      </c>
      <c r="CN41" s="24" t="b">
        <f>ISNUMBER(R38)</f>
        <v>1</v>
      </c>
      <c r="CO41" s="24" t="b">
        <f>ISNUMBER(U38)</f>
        <v>1</v>
      </c>
      <c r="CP41" s="24" t="b">
        <f>ISNUMBER(W38)</f>
        <v>1</v>
      </c>
      <c r="CQ41" s="24" t="b">
        <f>ISNUMBER(Z38)</f>
        <v>1</v>
      </c>
      <c r="CR41" s="24" t="b">
        <f>ISNUMBER(AB38)</f>
        <v>1</v>
      </c>
      <c r="CS41" s="24" t="b">
        <f>ISNUMBER(AE38)</f>
        <v>1</v>
      </c>
      <c r="CT41" s="24" t="b">
        <f>ISNUMBER(AG38)</f>
        <v>1</v>
      </c>
      <c r="CU41" s="24" t="b">
        <f>ISNUMBER(AJ38)</f>
        <v>1</v>
      </c>
      <c r="CV41" s="24" t="b">
        <f>ISNUMBER(AL38)</f>
        <v>0</v>
      </c>
      <c r="CW41" s="24" t="b">
        <f>ISNUMBER(AO38)</f>
        <v>0</v>
      </c>
      <c r="CX41" s="24"/>
      <c r="CY41" s="24"/>
      <c r="CZ41" s="24"/>
      <c r="DA41" s="24"/>
    </row>
    <row r="42" spans="1:105" ht="12.75" customHeight="1">
      <c r="A42" s="216">
        <v>9</v>
      </c>
      <c r="B42" s="130" t="s">
        <v>22</v>
      </c>
      <c r="C42" s="131"/>
      <c r="D42" s="131"/>
      <c r="E42" s="131"/>
      <c r="F42" s="131"/>
      <c r="G42" s="151" t="s">
        <v>11</v>
      </c>
      <c r="H42" s="229">
        <f>IF(DA9,"",AY12)</f>
        <v>0</v>
      </c>
      <c r="I42" s="131"/>
      <c r="J42" s="23" t="s">
        <v>12</v>
      </c>
      <c r="K42" s="131">
        <f>IF(CZ9,"",AV12)</f>
        <v>7</v>
      </c>
      <c r="L42" s="131"/>
      <c r="M42" s="227">
        <f>IF(DA11,"",AY16)</f>
        <v>1</v>
      </c>
      <c r="N42" s="131"/>
      <c r="O42" s="23" t="s">
        <v>12</v>
      </c>
      <c r="P42" s="131">
        <f>IF(CZ11,"",AV16)</f>
        <v>4</v>
      </c>
      <c r="Q42" s="228"/>
      <c r="R42" s="227">
        <v>0</v>
      </c>
      <c r="S42" s="131"/>
      <c r="T42" s="23" t="s">
        <v>12</v>
      </c>
      <c r="U42" s="131">
        <v>5</v>
      </c>
      <c r="V42" s="228"/>
      <c r="W42" s="227">
        <f>IF(DA15,"",AY24)</f>
        <v>3</v>
      </c>
      <c r="X42" s="131"/>
      <c r="Y42" s="23" t="s">
        <v>12</v>
      </c>
      <c r="Z42" s="131">
        <f>IF(CZ15,"",AV24)</f>
        <v>4</v>
      </c>
      <c r="AA42" s="228"/>
      <c r="AB42" s="227">
        <f>IF(DA17,"",AY28)</f>
        <v>0</v>
      </c>
      <c r="AC42" s="131"/>
      <c r="AD42" s="23" t="s">
        <v>12</v>
      </c>
      <c r="AE42" s="131">
        <f>IF(CZ17,"",AV28)</f>
        <v>3</v>
      </c>
      <c r="AF42" s="228"/>
      <c r="AG42" s="227">
        <f>IF(DA19,"",AY32)</f>
      </c>
      <c r="AH42" s="131"/>
      <c r="AI42" s="23" t="s">
        <v>12</v>
      </c>
      <c r="AJ42" s="131">
        <f>IF(CZ19,"",AV32)</f>
      </c>
      <c r="AK42" s="228"/>
      <c r="AL42" s="227">
        <v>5</v>
      </c>
      <c r="AM42" s="131"/>
      <c r="AN42" s="23" t="s">
        <v>12</v>
      </c>
      <c r="AO42" s="131">
        <v>1</v>
      </c>
      <c r="AP42" s="228"/>
      <c r="AQ42" s="227">
        <f>IF(DA23,"",AY40)</f>
        <v>1</v>
      </c>
      <c r="AR42" s="131"/>
      <c r="AS42" s="23" t="s">
        <v>12</v>
      </c>
      <c r="AT42" s="131">
        <f>IF(CZ23,"",AV40)</f>
        <v>2</v>
      </c>
      <c r="AU42" s="228"/>
      <c r="AV42" s="136"/>
      <c r="AW42" s="136"/>
      <c r="AX42" s="136"/>
      <c r="AY42" s="136"/>
      <c r="AZ42" s="137"/>
      <c r="BA42" s="128">
        <f>COUNTIF(H43:AZ43,"○")</f>
        <v>1</v>
      </c>
      <c r="BB42" s="122"/>
      <c r="BC42" s="122">
        <f>SUM(BA42:BB45)</f>
        <v>2</v>
      </c>
      <c r="BD42" s="122"/>
      <c r="BE42" s="122">
        <f>COUNTIF(H43:AZ43,"△")</f>
        <v>0</v>
      </c>
      <c r="BF42" s="122"/>
      <c r="BG42" s="122">
        <f>SUM(BE42:BF45)</f>
        <v>0</v>
      </c>
      <c r="BH42" s="122"/>
      <c r="BI42" s="122">
        <f>COUNTIF(H43:AZ43,"●")</f>
        <v>6</v>
      </c>
      <c r="BJ42" s="122"/>
      <c r="BK42" s="122">
        <f>SUM(BI42:BJ45)</f>
        <v>13</v>
      </c>
      <c r="BL42" s="122"/>
      <c r="BM42" s="140">
        <f>SUM(BC42*3,BG42)</f>
        <v>6</v>
      </c>
      <c r="BN42" s="141"/>
      <c r="BO42" s="142"/>
      <c r="BP42" s="122">
        <f>SUM(R42,W42,AB42,AG42,AL42,AQ42,M42,H42)</f>
        <v>10</v>
      </c>
      <c r="BQ42" s="122"/>
      <c r="BR42" s="122">
        <f>SUM(BP42:BQ45)</f>
        <v>18</v>
      </c>
      <c r="BS42" s="122"/>
      <c r="BT42" s="122">
        <f>SUM(U42,Z42,AE42,AJ42,AO42,AT42,P42,K42)</f>
        <v>26</v>
      </c>
      <c r="BU42" s="122"/>
      <c r="BV42" s="122">
        <f>SUM(BT42:BU45)</f>
        <v>47</v>
      </c>
      <c r="BW42" s="122"/>
      <c r="BX42" s="122">
        <f>BP42-BT42</f>
        <v>-16</v>
      </c>
      <c r="BY42" s="122"/>
      <c r="BZ42" s="122">
        <f>BR42-BV42</f>
        <v>-29</v>
      </c>
      <c r="CA42" s="122"/>
      <c r="CB42" s="116">
        <f>RANK(DF16,$DF$8:$DF$17)</f>
        <v>8</v>
      </c>
      <c r="CC42" s="117"/>
      <c r="CD42" s="118"/>
      <c r="CI42" s="197"/>
      <c r="CJ42" s="24" t="b">
        <f>ISNUMBER(H40)</f>
        <v>1</v>
      </c>
      <c r="CK42" s="24" t="b">
        <f>ISNUMBER(K40)</f>
        <v>1</v>
      </c>
      <c r="CL42" s="24" t="b">
        <f>ISNUMBER(M40)</f>
        <v>1</v>
      </c>
      <c r="CM42" s="24" t="b">
        <f>ISNUMBER(P40)</f>
        <v>1</v>
      </c>
      <c r="CN42" s="24" t="b">
        <f>ISNUMBER(R40)</f>
        <v>1</v>
      </c>
      <c r="CO42" s="24" t="b">
        <f>ISNUMBER(U40)</f>
        <v>1</v>
      </c>
      <c r="CP42" s="24" t="b">
        <f>ISNUMBER(W40)</f>
        <v>1</v>
      </c>
      <c r="CQ42" s="24" t="b">
        <f>ISNUMBER(Z40)</f>
        <v>1</v>
      </c>
      <c r="CR42" s="24" t="b">
        <f>ISNUMBER(AB40)</f>
        <v>1</v>
      </c>
      <c r="CS42" s="24" t="b">
        <f>ISNUMBER(AE40)</f>
        <v>1</v>
      </c>
      <c r="CT42" s="24" t="b">
        <f>ISNUMBER(AG40)</f>
        <v>1</v>
      </c>
      <c r="CU42" s="24" t="b">
        <f>ISNUMBER(AJ40)</f>
        <v>1</v>
      </c>
      <c r="CV42" s="24" t="b">
        <f>ISNUMBER(AL40)</f>
        <v>1</v>
      </c>
      <c r="CW42" s="24" t="b">
        <f>ISNUMBER(AO40)</f>
        <v>1</v>
      </c>
      <c r="CX42" s="24"/>
      <c r="CY42" s="24"/>
      <c r="CZ42" s="24"/>
      <c r="DA42" s="24"/>
    </row>
    <row r="43" spans="1:105" ht="12.75" customHeight="1">
      <c r="A43" s="217"/>
      <c r="B43" s="132"/>
      <c r="C43" s="133"/>
      <c r="D43" s="133"/>
      <c r="E43" s="133"/>
      <c r="F43" s="133"/>
      <c r="G43" s="152"/>
      <c r="H43" s="226" t="str">
        <f>IF(AND(CJ43,CK43),IF(H42&gt;K42,"○",IF(H42=K42,"△",IF(H42&lt;K42,"●"))),"")</f>
        <v>●</v>
      </c>
      <c r="I43" s="224"/>
      <c r="J43" s="224"/>
      <c r="K43" s="224"/>
      <c r="L43" s="224"/>
      <c r="M43" s="223" t="str">
        <f>IF(AND(CL43,CM43),IF(M42&gt;P42,"○",IF(M42=P42,"△",IF(M42&lt;P42,"●"))),"")</f>
        <v>●</v>
      </c>
      <c r="N43" s="224"/>
      <c r="O43" s="224"/>
      <c r="P43" s="224"/>
      <c r="Q43" s="225"/>
      <c r="R43" s="223" t="str">
        <f>IF(AND(CN43,CO43),IF(R42&gt;U42,"○",IF(R42=U42,"△",IF(R42&lt;U42,"●"))),"")</f>
        <v>●</v>
      </c>
      <c r="S43" s="224"/>
      <c r="T43" s="224"/>
      <c r="U43" s="224"/>
      <c r="V43" s="225"/>
      <c r="W43" s="223" t="str">
        <f>IF(AND(CP43,CQ43),IF(W42&gt;Z42,"○",IF(W42=Z42,"△",IF(W42&lt;Z42,"●"))),"")</f>
        <v>●</v>
      </c>
      <c r="X43" s="224"/>
      <c r="Y43" s="224"/>
      <c r="Z43" s="224"/>
      <c r="AA43" s="225"/>
      <c r="AB43" s="223" t="str">
        <f>IF(AND(CR43,CS43),IF(AB42&gt;AE42,"○",IF(AB42=AE42,"△",IF(AB42&lt;AE42,"●"))),"")</f>
        <v>●</v>
      </c>
      <c r="AC43" s="224"/>
      <c r="AD43" s="224"/>
      <c r="AE43" s="224"/>
      <c r="AF43" s="225"/>
      <c r="AG43" s="223">
        <f>IF(AND(CT43,CU43),IF(AG42&gt;AJ42,"○",IF(AG42=AJ42,"△",IF(AG42&lt;AJ42,"●"))),"")</f>
      </c>
      <c r="AH43" s="224"/>
      <c r="AI43" s="224"/>
      <c r="AJ43" s="224"/>
      <c r="AK43" s="225"/>
      <c r="AL43" s="223" t="str">
        <f>IF(AND(CV43,CW43),IF(AL42&gt;AO42,"○",IF(AL42=AO42,"△",IF(AL42&lt;AO42,"●"))),"")</f>
        <v>○</v>
      </c>
      <c r="AM43" s="224"/>
      <c r="AN43" s="224"/>
      <c r="AO43" s="224"/>
      <c r="AP43" s="225"/>
      <c r="AQ43" s="223" t="str">
        <f>IF(AND(CX43,CY43),IF(AQ42&gt;AT42,"○",IF(AQ42=AT42,"△",IF(AQ42&lt;AT42,"●"))),"")</f>
        <v>●</v>
      </c>
      <c r="AR43" s="224"/>
      <c r="AS43" s="224"/>
      <c r="AT43" s="224"/>
      <c r="AU43" s="225"/>
      <c r="AV43" s="136"/>
      <c r="AW43" s="136"/>
      <c r="AX43" s="136"/>
      <c r="AY43" s="136"/>
      <c r="AZ43" s="137"/>
      <c r="BA43" s="129"/>
      <c r="BB43" s="123"/>
      <c r="BC43" s="124"/>
      <c r="BD43" s="124"/>
      <c r="BE43" s="123"/>
      <c r="BF43" s="123"/>
      <c r="BG43" s="124"/>
      <c r="BH43" s="124"/>
      <c r="BI43" s="123"/>
      <c r="BJ43" s="123"/>
      <c r="BK43" s="124"/>
      <c r="BL43" s="124"/>
      <c r="BM43" s="143"/>
      <c r="BN43" s="144"/>
      <c r="BO43" s="145"/>
      <c r="BP43" s="123"/>
      <c r="BQ43" s="123"/>
      <c r="BR43" s="124"/>
      <c r="BS43" s="124"/>
      <c r="BT43" s="123"/>
      <c r="BU43" s="123"/>
      <c r="BV43" s="124"/>
      <c r="BW43" s="124"/>
      <c r="BX43" s="123"/>
      <c r="BY43" s="123"/>
      <c r="BZ43" s="124"/>
      <c r="CA43" s="124"/>
      <c r="CB43" s="119"/>
      <c r="CC43" s="120"/>
      <c r="CD43" s="121"/>
      <c r="CI43" s="197">
        <v>9</v>
      </c>
      <c r="CJ43" s="24" t="b">
        <f>ISNUMBER(H42)</f>
        <v>1</v>
      </c>
      <c r="CK43" s="24" t="b">
        <f>ISNUMBER(K42)</f>
        <v>1</v>
      </c>
      <c r="CL43" s="24" t="b">
        <f>ISNUMBER(M42)</f>
        <v>1</v>
      </c>
      <c r="CM43" s="24" t="b">
        <f>ISNUMBER(P42)</f>
        <v>1</v>
      </c>
      <c r="CN43" s="24" t="b">
        <f>ISNUMBER(R42)</f>
        <v>1</v>
      </c>
      <c r="CO43" s="24" t="b">
        <f>ISNUMBER(U42)</f>
        <v>1</v>
      </c>
      <c r="CP43" s="24" t="b">
        <f>ISNUMBER(W42)</f>
        <v>1</v>
      </c>
      <c r="CQ43" s="24" t="b">
        <f>ISNUMBER(Z42)</f>
        <v>1</v>
      </c>
      <c r="CR43" s="24" t="b">
        <f>ISNUMBER(AB42)</f>
        <v>1</v>
      </c>
      <c r="CS43" s="24" t="b">
        <f>ISNUMBER(AE42)</f>
        <v>1</v>
      </c>
      <c r="CT43" s="24" t="b">
        <f>ISNUMBER(AG42)</f>
        <v>0</v>
      </c>
      <c r="CU43" s="24" t="b">
        <f>ISNUMBER(AJ42)</f>
        <v>0</v>
      </c>
      <c r="CV43" s="24" t="b">
        <f>ISNUMBER(AL42)</f>
        <v>1</v>
      </c>
      <c r="CW43" s="24" t="b">
        <f>ISNUMBER(AO42)</f>
        <v>1</v>
      </c>
      <c r="CX43" s="24" t="b">
        <f>ISNUMBER(AQ42)</f>
        <v>1</v>
      </c>
      <c r="CY43" s="24" t="b">
        <f>ISNUMBER(AT42)</f>
        <v>1</v>
      </c>
      <c r="CZ43" s="24"/>
      <c r="DA43" s="24"/>
    </row>
    <row r="44" spans="1:105" ht="12.75" customHeight="1">
      <c r="A44" s="217"/>
      <c r="B44" s="132"/>
      <c r="C44" s="133"/>
      <c r="D44" s="133"/>
      <c r="E44" s="133"/>
      <c r="F44" s="133"/>
      <c r="G44" s="149" t="s">
        <v>13</v>
      </c>
      <c r="H44" s="221">
        <f>IF(DA8,"",AY10)</f>
        <v>0</v>
      </c>
      <c r="I44" s="222"/>
      <c r="J44" s="22" t="s">
        <v>12</v>
      </c>
      <c r="K44" s="222">
        <f>IF(CZ8,"",AV10)</f>
        <v>1</v>
      </c>
      <c r="L44" s="222"/>
      <c r="M44" s="132">
        <f>IF(DA10,"",AY14)</f>
        <v>0</v>
      </c>
      <c r="N44" s="133"/>
      <c r="O44" s="22" t="s">
        <v>12</v>
      </c>
      <c r="P44" s="133">
        <f>IF(CZ10,"",AV14)</f>
        <v>2</v>
      </c>
      <c r="Q44" s="156"/>
      <c r="R44" s="132">
        <f>IF(DA12,"",AY18)</f>
        <v>0</v>
      </c>
      <c r="S44" s="133"/>
      <c r="T44" s="22" t="s">
        <v>12</v>
      </c>
      <c r="U44" s="133">
        <f>IF(CZ12,"",AV18)</f>
        <v>3</v>
      </c>
      <c r="V44" s="156"/>
      <c r="W44" s="132">
        <f>IF(DA14,"",AY22)</f>
        <v>0</v>
      </c>
      <c r="X44" s="133"/>
      <c r="Y44" s="22" t="s">
        <v>12</v>
      </c>
      <c r="Z44" s="133">
        <f>IF(CZ14,"",AV22)</f>
        <v>6</v>
      </c>
      <c r="AA44" s="156"/>
      <c r="AB44" s="132">
        <f>IF(DA16,"",AY26)</f>
        <v>0</v>
      </c>
      <c r="AC44" s="133"/>
      <c r="AD44" s="22" t="s">
        <v>12</v>
      </c>
      <c r="AE44" s="133">
        <f>IF(CZ16,"",AV26)</f>
        <v>1</v>
      </c>
      <c r="AF44" s="156"/>
      <c r="AG44" s="132">
        <f>IF(DA18,"",AY30)</f>
        <v>1</v>
      </c>
      <c r="AH44" s="133"/>
      <c r="AI44" s="22" t="s">
        <v>12</v>
      </c>
      <c r="AJ44" s="133">
        <f>IF(CZ18,"",AV30)</f>
        <v>3</v>
      </c>
      <c r="AK44" s="156"/>
      <c r="AL44" s="132">
        <f>IF(DA20,"",AY34)</f>
        <v>7</v>
      </c>
      <c r="AM44" s="133"/>
      <c r="AN44" s="22" t="s">
        <v>12</v>
      </c>
      <c r="AO44" s="133">
        <f>IF(CZ20,"",AV34)</f>
        <v>1</v>
      </c>
      <c r="AP44" s="156"/>
      <c r="AQ44" s="132">
        <f>IF(DA22,"",AY38)</f>
        <v>0</v>
      </c>
      <c r="AR44" s="133"/>
      <c r="AS44" s="22" t="s">
        <v>12</v>
      </c>
      <c r="AT44" s="133">
        <f>IF(CZ22,"",AV38)</f>
        <v>4</v>
      </c>
      <c r="AU44" s="156"/>
      <c r="AV44" s="136"/>
      <c r="AW44" s="136"/>
      <c r="AX44" s="136"/>
      <c r="AY44" s="136"/>
      <c r="AZ44" s="137"/>
      <c r="BA44" s="126">
        <f>COUNTIF(H45:AZ45,"○")</f>
        <v>1</v>
      </c>
      <c r="BB44" s="124"/>
      <c r="BC44" s="124"/>
      <c r="BD44" s="124"/>
      <c r="BE44" s="124">
        <f>COUNTIF(H45:AZ45,"△")</f>
        <v>0</v>
      </c>
      <c r="BF44" s="124"/>
      <c r="BG44" s="124"/>
      <c r="BH44" s="124"/>
      <c r="BI44" s="124">
        <f>COUNTIF(H45:AZ45,"●")</f>
        <v>7</v>
      </c>
      <c r="BJ44" s="124"/>
      <c r="BK44" s="124"/>
      <c r="BL44" s="124"/>
      <c r="BM44" s="143"/>
      <c r="BN44" s="144"/>
      <c r="BO44" s="145"/>
      <c r="BP44" s="124">
        <f>SUM(R44,W44,AB44,AG44,AL44,AQ44,M44,H44)</f>
        <v>8</v>
      </c>
      <c r="BQ44" s="124"/>
      <c r="BR44" s="124"/>
      <c r="BS44" s="124"/>
      <c r="BT44" s="124">
        <f>SUM(U44,Z44,AE44,AJ44,AO44,AT44,P44,K44)</f>
        <v>21</v>
      </c>
      <c r="BU44" s="124"/>
      <c r="BV44" s="124"/>
      <c r="BW44" s="124"/>
      <c r="BX44" s="124">
        <f>BP44-BT44</f>
        <v>-13</v>
      </c>
      <c r="BY44" s="124"/>
      <c r="BZ44" s="124"/>
      <c r="CA44" s="124"/>
      <c r="CB44" s="119"/>
      <c r="CC44" s="120"/>
      <c r="CD44" s="121"/>
      <c r="CI44" s="197"/>
      <c r="CJ44" s="24" t="b">
        <f>ISNUMBER(H44)</f>
        <v>1</v>
      </c>
      <c r="CK44" s="24" t="b">
        <f>ISNUMBER(K44)</f>
        <v>1</v>
      </c>
      <c r="CL44" s="24" t="b">
        <f>ISNUMBER(M44)</f>
        <v>1</v>
      </c>
      <c r="CM44" s="24" t="b">
        <f>ISNUMBER(P44)</f>
        <v>1</v>
      </c>
      <c r="CN44" s="24" t="b">
        <f>ISNUMBER(R44)</f>
        <v>1</v>
      </c>
      <c r="CO44" s="24" t="b">
        <f>ISNUMBER(U44)</f>
        <v>1</v>
      </c>
      <c r="CP44" s="24" t="b">
        <f>ISNUMBER(W44)</f>
        <v>1</v>
      </c>
      <c r="CQ44" s="24" t="b">
        <f>ISNUMBER(Z44)</f>
        <v>1</v>
      </c>
      <c r="CR44" s="24" t="b">
        <f>ISNUMBER(AB44)</f>
        <v>1</v>
      </c>
      <c r="CS44" s="24" t="b">
        <f>ISNUMBER(AE44)</f>
        <v>1</v>
      </c>
      <c r="CT44" s="24" t="b">
        <f>ISNUMBER(AG44)</f>
        <v>1</v>
      </c>
      <c r="CU44" s="24" t="b">
        <f>ISNUMBER(AJ44)</f>
        <v>1</v>
      </c>
      <c r="CV44" s="24" t="b">
        <f>ISNUMBER(AL44)</f>
        <v>1</v>
      </c>
      <c r="CW44" s="24" t="b">
        <f>ISNUMBER(AO44)</f>
        <v>1</v>
      </c>
      <c r="CX44" s="24" t="b">
        <f>ISNUMBER(AQ44)</f>
        <v>1</v>
      </c>
      <c r="CY44" s="24" t="b">
        <f>ISNUMBER(AT44)</f>
        <v>1</v>
      </c>
      <c r="CZ44" s="24"/>
      <c r="DA44" s="24"/>
    </row>
    <row r="45" spans="1:105" ht="12.75" customHeight="1">
      <c r="A45" s="218"/>
      <c r="B45" s="134"/>
      <c r="C45" s="135"/>
      <c r="D45" s="135"/>
      <c r="E45" s="135"/>
      <c r="F45" s="135"/>
      <c r="G45" s="150"/>
      <c r="H45" s="157" t="str">
        <f>IF(AND(CJ44,CK44),IF(H44&gt;K44,"○",IF(H44=K44,"△","●")),"")</f>
        <v>●</v>
      </c>
      <c r="I45" s="135"/>
      <c r="J45" s="135"/>
      <c r="K45" s="135"/>
      <c r="L45" s="135"/>
      <c r="M45" s="134" t="str">
        <f>IF(AND(CL44,CM44),IF(M44&gt;P44,"○",IF(M44=P44,"△","●")),"")</f>
        <v>●</v>
      </c>
      <c r="N45" s="135"/>
      <c r="O45" s="135"/>
      <c r="P45" s="135"/>
      <c r="Q45" s="153"/>
      <c r="R45" s="134" t="str">
        <f>IF(AND(CN44,CO44),IF(R44&gt;U44,"○",IF(R44=U44,"△","●")),"")</f>
        <v>●</v>
      </c>
      <c r="S45" s="135"/>
      <c r="T45" s="135"/>
      <c r="U45" s="135"/>
      <c r="V45" s="153"/>
      <c r="W45" s="134" t="str">
        <f>IF(AND(CP44,CQ44),IF(W44&gt;Z44,"○",IF(W44=Z44,"△","●")),"")</f>
        <v>●</v>
      </c>
      <c r="X45" s="135"/>
      <c r="Y45" s="135"/>
      <c r="Z45" s="135"/>
      <c r="AA45" s="153"/>
      <c r="AB45" s="134" t="str">
        <f>IF(AND(CR44,CS44),IF(AB44&gt;AE44,"○",IF(AB44=AE44,"△","●")),"")</f>
        <v>●</v>
      </c>
      <c r="AC45" s="135"/>
      <c r="AD45" s="135"/>
      <c r="AE45" s="135"/>
      <c r="AF45" s="153"/>
      <c r="AG45" s="134" t="str">
        <f>IF(AND(CT44,CU44),IF(AG44&gt;AJ44,"○",IF(AG44=AJ44,"△","●")),"")</f>
        <v>●</v>
      </c>
      <c r="AH45" s="135"/>
      <c r="AI45" s="135"/>
      <c r="AJ45" s="135"/>
      <c r="AK45" s="153"/>
      <c r="AL45" s="134" t="str">
        <f>IF(AND(CV44,CW44),IF(AL44&gt;AO44,"○",IF(AL44=AO44,"△","●")),"")</f>
        <v>○</v>
      </c>
      <c r="AM45" s="135"/>
      <c r="AN45" s="135"/>
      <c r="AO45" s="135"/>
      <c r="AP45" s="153"/>
      <c r="AQ45" s="134" t="str">
        <f>IF(AND(CX44,CY44),IF(AQ44&gt;AT44,"○",IF(AQ44=AT44,"△","●")),"")</f>
        <v>●</v>
      </c>
      <c r="AR45" s="135"/>
      <c r="AS45" s="135"/>
      <c r="AT45" s="135"/>
      <c r="AU45" s="153"/>
      <c r="AV45" s="138"/>
      <c r="AW45" s="138"/>
      <c r="AX45" s="138"/>
      <c r="AY45" s="138"/>
      <c r="AZ45" s="139"/>
      <c r="BA45" s="127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46"/>
      <c r="BN45" s="147"/>
      <c r="BO45" s="148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19"/>
      <c r="CC45" s="120"/>
      <c r="CD45" s="121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</row>
    <row r="46" spans="33:37" ht="11.25">
      <c r="AG46" s="26"/>
      <c r="AH46" s="26"/>
      <c r="AI46" s="26"/>
      <c r="AJ46" s="26"/>
      <c r="AK46" s="26"/>
    </row>
  </sheetData>
  <sheetProtection/>
  <mergeCells count="704">
    <mergeCell ref="CR7:CS7"/>
    <mergeCell ref="CT7:CU7"/>
    <mergeCell ref="CV7:CW7"/>
    <mergeCell ref="CX7:CY7"/>
    <mergeCell ref="CJ7:CK7"/>
    <mergeCell ref="CL7:CM7"/>
    <mergeCell ref="CN7:CO7"/>
    <mergeCell ref="CP7:CQ7"/>
    <mergeCell ref="CZ7:DA7"/>
    <mergeCell ref="DB7:DC7"/>
    <mergeCell ref="M10:N10"/>
    <mergeCell ref="P10:Q10"/>
    <mergeCell ref="R10:S10"/>
    <mergeCell ref="U10:V10"/>
    <mergeCell ref="W10:X10"/>
    <mergeCell ref="Z10:AA10"/>
    <mergeCell ref="AB10:AC10"/>
    <mergeCell ref="AE10:AF10"/>
    <mergeCell ref="AQ10:AR10"/>
    <mergeCell ref="AT10:AU10"/>
    <mergeCell ref="AV10:AW10"/>
    <mergeCell ref="AY10:AZ10"/>
    <mergeCell ref="AG10:AH10"/>
    <mergeCell ref="AJ10:AK10"/>
    <mergeCell ref="AL10:AM10"/>
    <mergeCell ref="AO10:AP10"/>
    <mergeCell ref="AQ11:AU11"/>
    <mergeCell ref="AV11:AZ11"/>
    <mergeCell ref="M11:Q11"/>
    <mergeCell ref="R11:V11"/>
    <mergeCell ref="W11:AA11"/>
    <mergeCell ref="AB11:AF11"/>
    <mergeCell ref="M12:N12"/>
    <mergeCell ref="P12:Q12"/>
    <mergeCell ref="R12:S12"/>
    <mergeCell ref="U12:V12"/>
    <mergeCell ref="AG11:AK11"/>
    <mergeCell ref="AL11:AP11"/>
    <mergeCell ref="AT12:AU12"/>
    <mergeCell ref="AV12:AW12"/>
    <mergeCell ref="AY12:AZ12"/>
    <mergeCell ref="AG12:AH12"/>
    <mergeCell ref="AJ12:AK12"/>
    <mergeCell ref="AL12:AM12"/>
    <mergeCell ref="AO12:AP12"/>
    <mergeCell ref="R13:V13"/>
    <mergeCell ref="W13:AA13"/>
    <mergeCell ref="AB13:AF13"/>
    <mergeCell ref="AQ12:AR12"/>
    <mergeCell ref="W12:X12"/>
    <mergeCell ref="Z12:AA12"/>
    <mergeCell ref="AB12:AC12"/>
    <mergeCell ref="AE12:AF12"/>
    <mergeCell ref="W14:X14"/>
    <mergeCell ref="Z14:AA14"/>
    <mergeCell ref="AB14:AC14"/>
    <mergeCell ref="AE14:AF14"/>
    <mergeCell ref="H14:I14"/>
    <mergeCell ref="K14:L14"/>
    <mergeCell ref="R14:S14"/>
    <mergeCell ref="U14:V14"/>
    <mergeCell ref="AQ14:AR14"/>
    <mergeCell ref="AT14:AU14"/>
    <mergeCell ref="AV14:AW14"/>
    <mergeCell ref="AY14:AZ14"/>
    <mergeCell ref="AG14:AH14"/>
    <mergeCell ref="AJ14:AK14"/>
    <mergeCell ref="AL14:AM14"/>
    <mergeCell ref="AO14:AP14"/>
    <mergeCell ref="AG15:AK15"/>
    <mergeCell ref="AL15:AP15"/>
    <mergeCell ref="AQ15:AU15"/>
    <mergeCell ref="AV15:AZ15"/>
    <mergeCell ref="H15:L15"/>
    <mergeCell ref="R15:V15"/>
    <mergeCell ref="W15:AA15"/>
    <mergeCell ref="AB15:AF15"/>
    <mergeCell ref="W16:X16"/>
    <mergeCell ref="Z16:AA16"/>
    <mergeCell ref="AB16:AC16"/>
    <mergeCell ref="AE16:AF16"/>
    <mergeCell ref="H16:I16"/>
    <mergeCell ref="K16:L16"/>
    <mergeCell ref="R16:S16"/>
    <mergeCell ref="U16:V16"/>
    <mergeCell ref="AQ16:AR16"/>
    <mergeCell ref="AT16:AU16"/>
    <mergeCell ref="AV16:AW16"/>
    <mergeCell ref="AY16:AZ16"/>
    <mergeCell ref="AG16:AH16"/>
    <mergeCell ref="AJ16:AK16"/>
    <mergeCell ref="AL16:AM16"/>
    <mergeCell ref="AO16:AP16"/>
    <mergeCell ref="AG17:AK17"/>
    <mergeCell ref="AL17:AP17"/>
    <mergeCell ref="AQ17:AU17"/>
    <mergeCell ref="AV17:AZ17"/>
    <mergeCell ref="H17:L17"/>
    <mergeCell ref="R17:V17"/>
    <mergeCell ref="W17:AA17"/>
    <mergeCell ref="AB17:AF17"/>
    <mergeCell ref="W18:X18"/>
    <mergeCell ref="Z18:AA18"/>
    <mergeCell ref="AB18:AC18"/>
    <mergeCell ref="AE18:AF18"/>
    <mergeCell ref="H18:I18"/>
    <mergeCell ref="K18:L18"/>
    <mergeCell ref="M18:N18"/>
    <mergeCell ref="P18:Q18"/>
    <mergeCell ref="AQ18:AR18"/>
    <mergeCell ref="AT18:AU18"/>
    <mergeCell ref="AV18:AW18"/>
    <mergeCell ref="AY18:AZ18"/>
    <mergeCell ref="AG18:AH18"/>
    <mergeCell ref="AJ18:AK18"/>
    <mergeCell ref="AL18:AM18"/>
    <mergeCell ref="AO18:AP18"/>
    <mergeCell ref="AG19:AK19"/>
    <mergeCell ref="AL19:AP19"/>
    <mergeCell ref="AQ19:AU19"/>
    <mergeCell ref="AV19:AZ19"/>
    <mergeCell ref="H19:L19"/>
    <mergeCell ref="M19:Q19"/>
    <mergeCell ref="W19:AA19"/>
    <mergeCell ref="AB19:AF19"/>
    <mergeCell ref="W20:X20"/>
    <mergeCell ref="Z20:AA20"/>
    <mergeCell ref="AB20:AC20"/>
    <mergeCell ref="AE20:AF20"/>
    <mergeCell ref="H20:I20"/>
    <mergeCell ref="K20:L20"/>
    <mergeCell ref="M20:N20"/>
    <mergeCell ref="P20:Q20"/>
    <mergeCell ref="AQ20:AR20"/>
    <mergeCell ref="AT20:AU20"/>
    <mergeCell ref="AV20:AW20"/>
    <mergeCell ref="AY20:AZ20"/>
    <mergeCell ref="AG20:AH20"/>
    <mergeCell ref="AJ20:AK20"/>
    <mergeCell ref="AL20:AM20"/>
    <mergeCell ref="AO20:AP20"/>
    <mergeCell ref="AG21:AK21"/>
    <mergeCell ref="AL21:AP21"/>
    <mergeCell ref="AQ21:AU21"/>
    <mergeCell ref="AV21:AZ21"/>
    <mergeCell ref="H21:L21"/>
    <mergeCell ref="M21:Q21"/>
    <mergeCell ref="W21:AA21"/>
    <mergeCell ref="AB21:AF21"/>
    <mergeCell ref="R22:S22"/>
    <mergeCell ref="U22:V22"/>
    <mergeCell ref="AB22:AC22"/>
    <mergeCell ref="AE22:AF22"/>
    <mergeCell ref="H22:I22"/>
    <mergeCell ref="K22:L22"/>
    <mergeCell ref="M22:N22"/>
    <mergeCell ref="P22:Q22"/>
    <mergeCell ref="AQ22:AR22"/>
    <mergeCell ref="AT22:AU22"/>
    <mergeCell ref="AV22:AW22"/>
    <mergeCell ref="AY22:AZ22"/>
    <mergeCell ref="AG22:AH22"/>
    <mergeCell ref="AJ22:AK22"/>
    <mergeCell ref="AL22:AM22"/>
    <mergeCell ref="AO22:AP22"/>
    <mergeCell ref="AQ23:AU23"/>
    <mergeCell ref="AV23:AZ23"/>
    <mergeCell ref="H23:L23"/>
    <mergeCell ref="M23:Q23"/>
    <mergeCell ref="R23:V23"/>
    <mergeCell ref="AB23:AF23"/>
    <mergeCell ref="H24:I24"/>
    <mergeCell ref="K24:L24"/>
    <mergeCell ref="M24:N24"/>
    <mergeCell ref="P24:Q24"/>
    <mergeCell ref="AG23:AK23"/>
    <mergeCell ref="AL23:AP23"/>
    <mergeCell ref="AV24:AW24"/>
    <mergeCell ref="AY24:AZ24"/>
    <mergeCell ref="AG24:AH24"/>
    <mergeCell ref="AJ24:AK24"/>
    <mergeCell ref="AL24:AM24"/>
    <mergeCell ref="AO24:AP24"/>
    <mergeCell ref="R25:V25"/>
    <mergeCell ref="AB25:AF25"/>
    <mergeCell ref="AQ24:AR24"/>
    <mergeCell ref="AT24:AU24"/>
    <mergeCell ref="R24:S24"/>
    <mergeCell ref="U24:V24"/>
    <mergeCell ref="AB24:AC24"/>
    <mergeCell ref="AE24:AF24"/>
    <mergeCell ref="R26:S26"/>
    <mergeCell ref="U26:V26"/>
    <mergeCell ref="W26:X26"/>
    <mergeCell ref="Z26:AA26"/>
    <mergeCell ref="H26:I26"/>
    <mergeCell ref="K26:L26"/>
    <mergeCell ref="M26:N26"/>
    <mergeCell ref="P26:Q26"/>
    <mergeCell ref="AQ26:AR26"/>
    <mergeCell ref="AT26:AU26"/>
    <mergeCell ref="AV26:AW26"/>
    <mergeCell ref="AY26:AZ26"/>
    <mergeCell ref="AG26:AH26"/>
    <mergeCell ref="AJ26:AK26"/>
    <mergeCell ref="AL26:AM26"/>
    <mergeCell ref="AO26:AP26"/>
    <mergeCell ref="AQ27:AU27"/>
    <mergeCell ref="AV27:AZ27"/>
    <mergeCell ref="H27:L27"/>
    <mergeCell ref="M27:Q27"/>
    <mergeCell ref="R27:V27"/>
    <mergeCell ref="W27:AA27"/>
    <mergeCell ref="H28:I28"/>
    <mergeCell ref="K28:L28"/>
    <mergeCell ref="M28:N28"/>
    <mergeCell ref="P28:Q28"/>
    <mergeCell ref="AG27:AK27"/>
    <mergeCell ref="AL27:AP27"/>
    <mergeCell ref="AJ28:AK28"/>
    <mergeCell ref="AL28:AM28"/>
    <mergeCell ref="AO28:AP28"/>
    <mergeCell ref="R28:S28"/>
    <mergeCell ref="U28:V28"/>
    <mergeCell ref="W28:X28"/>
    <mergeCell ref="Z28:AA28"/>
    <mergeCell ref="AV29:AZ29"/>
    <mergeCell ref="H29:L29"/>
    <mergeCell ref="M29:Q29"/>
    <mergeCell ref="R29:V29"/>
    <mergeCell ref="W29:AA29"/>
    <mergeCell ref="AQ28:AR28"/>
    <mergeCell ref="AT28:AU28"/>
    <mergeCell ref="AV28:AW28"/>
    <mergeCell ref="AY28:AZ28"/>
    <mergeCell ref="AG28:AH28"/>
    <mergeCell ref="R30:S30"/>
    <mergeCell ref="U30:V30"/>
    <mergeCell ref="W30:X30"/>
    <mergeCell ref="Z30:AA30"/>
    <mergeCell ref="H30:I30"/>
    <mergeCell ref="K30:L30"/>
    <mergeCell ref="M30:N30"/>
    <mergeCell ref="P30:Q30"/>
    <mergeCell ref="AQ30:AR30"/>
    <mergeCell ref="AT30:AU30"/>
    <mergeCell ref="AV30:AW30"/>
    <mergeCell ref="AY30:AZ30"/>
    <mergeCell ref="AB30:AC30"/>
    <mergeCell ref="AE30:AF30"/>
    <mergeCell ref="AL30:AM30"/>
    <mergeCell ref="AO30:AP30"/>
    <mergeCell ref="AQ31:AU31"/>
    <mergeCell ref="AV31:AZ31"/>
    <mergeCell ref="H31:L31"/>
    <mergeCell ref="M31:Q31"/>
    <mergeCell ref="R31:V31"/>
    <mergeCell ref="W31:AA31"/>
    <mergeCell ref="H32:I32"/>
    <mergeCell ref="K32:L32"/>
    <mergeCell ref="M32:N32"/>
    <mergeCell ref="P32:Q32"/>
    <mergeCell ref="AB31:AF31"/>
    <mergeCell ref="AL31:AP31"/>
    <mergeCell ref="AE32:AF32"/>
    <mergeCell ref="AL32:AM32"/>
    <mergeCell ref="AO32:AP32"/>
    <mergeCell ref="R32:S32"/>
    <mergeCell ref="U32:V32"/>
    <mergeCell ref="W32:X32"/>
    <mergeCell ref="Z32:AA32"/>
    <mergeCell ref="AV33:AZ33"/>
    <mergeCell ref="H33:L33"/>
    <mergeCell ref="M33:Q33"/>
    <mergeCell ref="R33:V33"/>
    <mergeCell ref="W33:AA33"/>
    <mergeCell ref="AQ32:AR32"/>
    <mergeCell ref="AT32:AU32"/>
    <mergeCell ref="AV32:AW32"/>
    <mergeCell ref="AY32:AZ32"/>
    <mergeCell ref="AB32:AC32"/>
    <mergeCell ref="R34:S34"/>
    <mergeCell ref="U34:V34"/>
    <mergeCell ref="W34:X34"/>
    <mergeCell ref="Z34:AA34"/>
    <mergeCell ref="H34:I34"/>
    <mergeCell ref="K34:L34"/>
    <mergeCell ref="M34:N34"/>
    <mergeCell ref="P34:Q34"/>
    <mergeCell ref="AQ34:AR34"/>
    <mergeCell ref="AT34:AU34"/>
    <mergeCell ref="AV34:AW34"/>
    <mergeCell ref="AY34:AZ34"/>
    <mergeCell ref="AB34:AC34"/>
    <mergeCell ref="AE34:AF34"/>
    <mergeCell ref="AG34:AH34"/>
    <mergeCell ref="AJ34:AK34"/>
    <mergeCell ref="AQ35:AU35"/>
    <mergeCell ref="AV35:AZ35"/>
    <mergeCell ref="H35:L35"/>
    <mergeCell ref="M35:Q35"/>
    <mergeCell ref="R35:V35"/>
    <mergeCell ref="W35:AA35"/>
    <mergeCell ref="H36:I36"/>
    <mergeCell ref="K36:L36"/>
    <mergeCell ref="M36:N36"/>
    <mergeCell ref="P36:Q36"/>
    <mergeCell ref="AB35:AF35"/>
    <mergeCell ref="AG35:AK35"/>
    <mergeCell ref="AE36:AF36"/>
    <mergeCell ref="AG36:AH36"/>
    <mergeCell ref="AJ36:AK36"/>
    <mergeCell ref="R36:S36"/>
    <mergeCell ref="U36:V36"/>
    <mergeCell ref="W36:X36"/>
    <mergeCell ref="Z36:AA36"/>
    <mergeCell ref="AV37:AZ37"/>
    <mergeCell ref="H37:L37"/>
    <mergeCell ref="M37:Q37"/>
    <mergeCell ref="R37:V37"/>
    <mergeCell ref="W37:AA37"/>
    <mergeCell ref="AQ36:AR36"/>
    <mergeCell ref="AT36:AU36"/>
    <mergeCell ref="AV36:AW36"/>
    <mergeCell ref="AY36:AZ36"/>
    <mergeCell ref="AB36:AC36"/>
    <mergeCell ref="R38:S38"/>
    <mergeCell ref="U38:V38"/>
    <mergeCell ref="W38:X38"/>
    <mergeCell ref="Z38:AA38"/>
    <mergeCell ref="H38:I38"/>
    <mergeCell ref="K38:L38"/>
    <mergeCell ref="M38:N38"/>
    <mergeCell ref="P38:Q38"/>
    <mergeCell ref="AL38:AM38"/>
    <mergeCell ref="AO38:AP38"/>
    <mergeCell ref="AV38:AW38"/>
    <mergeCell ref="AY38:AZ38"/>
    <mergeCell ref="AB38:AC38"/>
    <mergeCell ref="AE38:AF38"/>
    <mergeCell ref="AG38:AH38"/>
    <mergeCell ref="AJ38:AK38"/>
    <mergeCell ref="AB39:AF39"/>
    <mergeCell ref="AG39:AK39"/>
    <mergeCell ref="AL39:AP39"/>
    <mergeCell ref="AV39:AZ39"/>
    <mergeCell ref="H39:L39"/>
    <mergeCell ref="M39:Q39"/>
    <mergeCell ref="R39:V39"/>
    <mergeCell ref="W39:AA39"/>
    <mergeCell ref="R40:S40"/>
    <mergeCell ref="U40:V40"/>
    <mergeCell ref="W40:X40"/>
    <mergeCell ref="Z40:AA40"/>
    <mergeCell ref="H40:I40"/>
    <mergeCell ref="K40:L40"/>
    <mergeCell ref="M40:N40"/>
    <mergeCell ref="P40:Q40"/>
    <mergeCell ref="AL40:AM40"/>
    <mergeCell ref="AO40:AP40"/>
    <mergeCell ref="AV40:AW40"/>
    <mergeCell ref="AY40:AZ40"/>
    <mergeCell ref="AB40:AC40"/>
    <mergeCell ref="AE40:AF40"/>
    <mergeCell ref="AG40:AH40"/>
    <mergeCell ref="AJ40:AK40"/>
    <mergeCell ref="AL41:AP41"/>
    <mergeCell ref="AV41:AZ41"/>
    <mergeCell ref="H41:L41"/>
    <mergeCell ref="M41:Q41"/>
    <mergeCell ref="R41:V41"/>
    <mergeCell ref="W41:AA41"/>
    <mergeCell ref="R42:S42"/>
    <mergeCell ref="U42:V42"/>
    <mergeCell ref="W42:X42"/>
    <mergeCell ref="Z42:AA42"/>
    <mergeCell ref="H42:I42"/>
    <mergeCell ref="K42:L42"/>
    <mergeCell ref="M42:N42"/>
    <mergeCell ref="P42:Q42"/>
    <mergeCell ref="AL42:AM42"/>
    <mergeCell ref="AO42:AP42"/>
    <mergeCell ref="AQ42:AR42"/>
    <mergeCell ref="AT42:AU42"/>
    <mergeCell ref="AB42:AC42"/>
    <mergeCell ref="AE42:AF42"/>
    <mergeCell ref="AG42:AH42"/>
    <mergeCell ref="AJ42:AK42"/>
    <mergeCell ref="AB43:AF43"/>
    <mergeCell ref="AG43:AK43"/>
    <mergeCell ref="AL43:AP43"/>
    <mergeCell ref="AQ43:AU43"/>
    <mergeCell ref="H43:L43"/>
    <mergeCell ref="M43:Q43"/>
    <mergeCell ref="R43:V43"/>
    <mergeCell ref="W43:AA43"/>
    <mergeCell ref="R44:S44"/>
    <mergeCell ref="U44:V44"/>
    <mergeCell ref="W44:X44"/>
    <mergeCell ref="Z44:AA44"/>
    <mergeCell ref="H44:I44"/>
    <mergeCell ref="K44:L44"/>
    <mergeCell ref="M44:N44"/>
    <mergeCell ref="P44:Q44"/>
    <mergeCell ref="AL44:AM44"/>
    <mergeCell ref="AO44:AP44"/>
    <mergeCell ref="AQ44:AR44"/>
    <mergeCell ref="AT44:AU44"/>
    <mergeCell ref="AB44:AC44"/>
    <mergeCell ref="AE44:AF44"/>
    <mergeCell ref="AG44:AH44"/>
    <mergeCell ref="AJ44:AK44"/>
    <mergeCell ref="AG45:AK45"/>
    <mergeCell ref="AL45:AP45"/>
    <mergeCell ref="AQ45:AU45"/>
    <mergeCell ref="H45:L45"/>
    <mergeCell ref="M45:Q45"/>
    <mergeCell ref="R45:V45"/>
    <mergeCell ref="W45:AA45"/>
    <mergeCell ref="A26:A29"/>
    <mergeCell ref="A30:A33"/>
    <mergeCell ref="A34:A37"/>
    <mergeCell ref="A38:A41"/>
    <mergeCell ref="A10:A13"/>
    <mergeCell ref="A14:A17"/>
    <mergeCell ref="A18:A21"/>
    <mergeCell ref="A22:A25"/>
    <mergeCell ref="AB41:AF41"/>
    <mergeCell ref="AG41:AK41"/>
    <mergeCell ref="A42:A45"/>
    <mergeCell ref="G10:G11"/>
    <mergeCell ref="G12:G13"/>
    <mergeCell ref="G14:G15"/>
    <mergeCell ref="G16:G17"/>
    <mergeCell ref="G18:G19"/>
    <mergeCell ref="G20:G21"/>
    <mergeCell ref="G22:G23"/>
    <mergeCell ref="G38:G39"/>
    <mergeCell ref="G40:G41"/>
    <mergeCell ref="G28:G29"/>
    <mergeCell ref="G30:G31"/>
    <mergeCell ref="G32:G33"/>
    <mergeCell ref="G34:G35"/>
    <mergeCell ref="CI16:CI17"/>
    <mergeCell ref="CI18:CI19"/>
    <mergeCell ref="CI20:CI21"/>
    <mergeCell ref="CI22:CI23"/>
    <mergeCell ref="CI24:CI25"/>
    <mergeCell ref="G36:G37"/>
    <mergeCell ref="G24:G25"/>
    <mergeCell ref="G26:G27"/>
    <mergeCell ref="AB37:AF37"/>
    <mergeCell ref="AG37:AK37"/>
    <mergeCell ref="CI39:CI40"/>
    <mergeCell ref="CI41:CI42"/>
    <mergeCell ref="CI26:CI27"/>
    <mergeCell ref="CI29:CI30"/>
    <mergeCell ref="CI31:CI32"/>
    <mergeCell ref="CI33:CI34"/>
    <mergeCell ref="W6:AA9"/>
    <mergeCell ref="AB6:AF9"/>
    <mergeCell ref="AG6:AK9"/>
    <mergeCell ref="AL6:AP9"/>
    <mergeCell ref="CI35:CI36"/>
    <mergeCell ref="CI37:CI38"/>
    <mergeCell ref="CI8:CI9"/>
    <mergeCell ref="CI10:CI11"/>
    <mergeCell ref="CI12:CI13"/>
    <mergeCell ref="CI14:CI15"/>
    <mergeCell ref="AQ6:AU9"/>
    <mergeCell ref="AV6:AZ9"/>
    <mergeCell ref="BA6:BD9"/>
    <mergeCell ref="BE6:BH9"/>
    <mergeCell ref="CI43:CI44"/>
    <mergeCell ref="E2:BZ4"/>
    <mergeCell ref="A6:G9"/>
    <mergeCell ref="H6:L9"/>
    <mergeCell ref="M6:Q9"/>
    <mergeCell ref="R6:V9"/>
    <mergeCell ref="BI6:BL9"/>
    <mergeCell ref="BM6:BO9"/>
    <mergeCell ref="CB6:CD9"/>
    <mergeCell ref="BP6:BS9"/>
    <mergeCell ref="BT6:BW9"/>
    <mergeCell ref="BX6:CA9"/>
    <mergeCell ref="B10:F13"/>
    <mergeCell ref="H10:L13"/>
    <mergeCell ref="BA10:BB11"/>
    <mergeCell ref="BE10:BF11"/>
    <mergeCell ref="BA12:BB13"/>
    <mergeCell ref="AG13:AK13"/>
    <mergeCell ref="AL13:AP13"/>
    <mergeCell ref="AQ13:AU13"/>
    <mergeCell ref="AV13:AZ13"/>
    <mergeCell ref="M13:Q13"/>
    <mergeCell ref="BI10:BJ11"/>
    <mergeCell ref="BC10:BD13"/>
    <mergeCell ref="BG10:BH13"/>
    <mergeCell ref="BK10:BL13"/>
    <mergeCell ref="BE12:BF13"/>
    <mergeCell ref="BI12:BJ13"/>
    <mergeCell ref="BM10:BO13"/>
    <mergeCell ref="CB10:CD13"/>
    <mergeCell ref="BP10:BQ11"/>
    <mergeCell ref="BT10:BU11"/>
    <mergeCell ref="BX10:BY11"/>
    <mergeCell ref="BR10:BS13"/>
    <mergeCell ref="BV10:BW13"/>
    <mergeCell ref="BZ10:CA13"/>
    <mergeCell ref="BP12:BQ13"/>
    <mergeCell ref="BT12:BU13"/>
    <mergeCell ref="BX12:BY13"/>
    <mergeCell ref="B14:F17"/>
    <mergeCell ref="M14:Q17"/>
    <mergeCell ref="BA16:BB17"/>
    <mergeCell ref="BE16:BF17"/>
    <mergeCell ref="BI16:BJ17"/>
    <mergeCell ref="BP16:BQ17"/>
    <mergeCell ref="BT16:BU17"/>
    <mergeCell ref="BX16:BY17"/>
    <mergeCell ref="BC14:BD17"/>
    <mergeCell ref="BM14:BO17"/>
    <mergeCell ref="BG14:BH17"/>
    <mergeCell ref="BK14:BL17"/>
    <mergeCell ref="BA14:BB15"/>
    <mergeCell ref="BE14:BF15"/>
    <mergeCell ref="BI14:BJ15"/>
    <mergeCell ref="CB14:CD17"/>
    <mergeCell ref="BP14:BQ15"/>
    <mergeCell ref="BT14:BU15"/>
    <mergeCell ref="BX14:BY15"/>
    <mergeCell ref="BR14:BS17"/>
    <mergeCell ref="BV14:BW17"/>
    <mergeCell ref="BZ14:CA17"/>
    <mergeCell ref="B18:F21"/>
    <mergeCell ref="BR18:BS21"/>
    <mergeCell ref="BV18:BW21"/>
    <mergeCell ref="BZ18:CA21"/>
    <mergeCell ref="BA18:BB19"/>
    <mergeCell ref="BE18:BF19"/>
    <mergeCell ref="BI18:BJ19"/>
    <mergeCell ref="BC18:BD21"/>
    <mergeCell ref="BG18:BH21"/>
    <mergeCell ref="BK18:BL21"/>
    <mergeCell ref="BX18:BY19"/>
    <mergeCell ref="BA20:BB21"/>
    <mergeCell ref="BE20:BF21"/>
    <mergeCell ref="BI20:BJ21"/>
    <mergeCell ref="BP20:BQ21"/>
    <mergeCell ref="BM18:BO21"/>
    <mergeCell ref="B22:F25"/>
    <mergeCell ref="W22:AA25"/>
    <mergeCell ref="BA24:BB25"/>
    <mergeCell ref="BE24:BF25"/>
    <mergeCell ref="AG25:AK25"/>
    <mergeCell ref="AL25:AP25"/>
    <mergeCell ref="AQ25:AU25"/>
    <mergeCell ref="AV25:AZ25"/>
    <mergeCell ref="H25:L25"/>
    <mergeCell ref="M25:Q25"/>
    <mergeCell ref="CB18:CD21"/>
    <mergeCell ref="R18:V21"/>
    <mergeCell ref="BI24:BJ25"/>
    <mergeCell ref="BP22:BQ23"/>
    <mergeCell ref="BT22:BU23"/>
    <mergeCell ref="BX22:BY23"/>
    <mergeCell ref="BT20:BU21"/>
    <mergeCell ref="BX20:BY21"/>
    <mergeCell ref="BP18:BQ19"/>
    <mergeCell ref="BT18:BU19"/>
    <mergeCell ref="BZ22:CA25"/>
    <mergeCell ref="BA22:BB23"/>
    <mergeCell ref="BE22:BF23"/>
    <mergeCell ref="BI22:BJ23"/>
    <mergeCell ref="BC22:BD25"/>
    <mergeCell ref="BG22:BH25"/>
    <mergeCell ref="BK22:BL25"/>
    <mergeCell ref="BM22:BO25"/>
    <mergeCell ref="AB26:AF29"/>
    <mergeCell ref="AG29:AK29"/>
    <mergeCell ref="AL29:AP29"/>
    <mergeCell ref="AQ29:AU29"/>
    <mergeCell ref="CB22:CD25"/>
    <mergeCell ref="BP24:BQ25"/>
    <mergeCell ref="BT24:BU25"/>
    <mergeCell ref="BX24:BY25"/>
    <mergeCell ref="BR22:BS25"/>
    <mergeCell ref="BV22:BW25"/>
    <mergeCell ref="BK26:BL29"/>
    <mergeCell ref="BA28:BB29"/>
    <mergeCell ref="BE28:BF29"/>
    <mergeCell ref="BI28:BJ29"/>
    <mergeCell ref="B26:F29"/>
    <mergeCell ref="BA26:BB27"/>
    <mergeCell ref="BE26:BF27"/>
    <mergeCell ref="BI26:BJ27"/>
    <mergeCell ref="BC26:BD29"/>
    <mergeCell ref="BG26:BH29"/>
    <mergeCell ref="BP28:BQ29"/>
    <mergeCell ref="BT28:BU29"/>
    <mergeCell ref="BX28:BY29"/>
    <mergeCell ref="BM30:BO33"/>
    <mergeCell ref="BX30:BY31"/>
    <mergeCell ref="BR30:BS33"/>
    <mergeCell ref="BV30:BW33"/>
    <mergeCell ref="CB30:CD33"/>
    <mergeCell ref="BM26:BO29"/>
    <mergeCell ref="CB26:CD29"/>
    <mergeCell ref="BP26:BQ27"/>
    <mergeCell ref="BT26:BU27"/>
    <mergeCell ref="BX26:BY27"/>
    <mergeCell ref="BR26:BS29"/>
    <mergeCell ref="BV26:BW29"/>
    <mergeCell ref="BZ26:CA29"/>
    <mergeCell ref="BZ30:CA33"/>
    <mergeCell ref="B30:F33"/>
    <mergeCell ref="AG30:AK33"/>
    <mergeCell ref="BA30:BB31"/>
    <mergeCell ref="BE30:BF31"/>
    <mergeCell ref="BA32:BB33"/>
    <mergeCell ref="BE32:BF33"/>
    <mergeCell ref="BC30:BD33"/>
    <mergeCell ref="AB33:AF33"/>
    <mergeCell ref="AL33:AP33"/>
    <mergeCell ref="AQ33:AU33"/>
    <mergeCell ref="BI32:BJ33"/>
    <mergeCell ref="BX32:BY33"/>
    <mergeCell ref="BG30:BH33"/>
    <mergeCell ref="BK30:BL33"/>
    <mergeCell ref="BP32:BQ33"/>
    <mergeCell ref="BT32:BU33"/>
    <mergeCell ref="BI30:BJ31"/>
    <mergeCell ref="BP30:BQ31"/>
    <mergeCell ref="BT30:BU31"/>
    <mergeCell ref="B34:F37"/>
    <mergeCell ref="BA36:BB37"/>
    <mergeCell ref="BE36:BF37"/>
    <mergeCell ref="BI36:BJ37"/>
    <mergeCell ref="BA34:BB35"/>
    <mergeCell ref="BE34:BF35"/>
    <mergeCell ref="BI34:BJ35"/>
    <mergeCell ref="BC34:BD37"/>
    <mergeCell ref="BG34:BH37"/>
    <mergeCell ref="AQ37:AU37"/>
    <mergeCell ref="BP34:BQ35"/>
    <mergeCell ref="BT34:BU35"/>
    <mergeCell ref="BX34:BY35"/>
    <mergeCell ref="BP36:BQ37"/>
    <mergeCell ref="BT36:BU37"/>
    <mergeCell ref="BX36:BY37"/>
    <mergeCell ref="BR34:BS37"/>
    <mergeCell ref="BV34:BW37"/>
    <mergeCell ref="CB34:CD37"/>
    <mergeCell ref="AL34:AP37"/>
    <mergeCell ref="B38:F41"/>
    <mergeCell ref="BA40:BB41"/>
    <mergeCell ref="BE40:BF41"/>
    <mergeCell ref="BI40:BJ41"/>
    <mergeCell ref="AQ38:AU41"/>
    <mergeCell ref="BM38:BO41"/>
    <mergeCell ref="CB38:CD41"/>
    <mergeCell ref="BZ34:CA37"/>
    <mergeCell ref="BA38:BB39"/>
    <mergeCell ref="BE38:BF39"/>
    <mergeCell ref="BI38:BJ39"/>
    <mergeCell ref="BC38:BD41"/>
    <mergeCell ref="BG38:BH41"/>
    <mergeCell ref="BM34:BO37"/>
    <mergeCell ref="BK34:BL37"/>
    <mergeCell ref="BZ38:CA41"/>
    <mergeCell ref="BP40:BQ41"/>
    <mergeCell ref="BT40:BU41"/>
    <mergeCell ref="BX40:BY41"/>
    <mergeCell ref="BK38:BL41"/>
    <mergeCell ref="BP38:BQ39"/>
    <mergeCell ref="BT38:BU39"/>
    <mergeCell ref="BX38:BY39"/>
    <mergeCell ref="BR38:BS41"/>
    <mergeCell ref="BV38:BW41"/>
    <mergeCell ref="B42:F45"/>
    <mergeCell ref="AV42:AZ45"/>
    <mergeCell ref="BP44:BQ45"/>
    <mergeCell ref="BT44:BU45"/>
    <mergeCell ref="BP42:BQ43"/>
    <mergeCell ref="BT42:BU43"/>
    <mergeCell ref="BM42:BO45"/>
    <mergeCell ref="G44:G45"/>
    <mergeCell ref="G42:G43"/>
    <mergeCell ref="AB45:AF45"/>
    <mergeCell ref="BK42:BL45"/>
    <mergeCell ref="BA44:BB45"/>
    <mergeCell ref="BE44:BF45"/>
    <mergeCell ref="BI44:BJ45"/>
    <mergeCell ref="BA42:BB43"/>
    <mergeCell ref="BE42:BF43"/>
    <mergeCell ref="BI42:BJ43"/>
    <mergeCell ref="BC42:BD45"/>
    <mergeCell ref="BG42:BH45"/>
    <mergeCell ref="CB42:CD45"/>
    <mergeCell ref="BX42:BY43"/>
    <mergeCell ref="BR42:BS45"/>
    <mergeCell ref="BV42:BW45"/>
    <mergeCell ref="BZ42:CA45"/>
    <mergeCell ref="BX44:BY45"/>
  </mergeCells>
  <printOptions horizontalCentered="1"/>
  <pageMargins left="0.15694444444444444" right="0.15694444444444444" top="0.15694444444444444" bottom="0.15694444444444444" header="0.19652777777777777" footer="0.15694444444444444"/>
  <pageSetup horizontalDpi="600" verticalDpi="600" orientation="landscape" paperSize="9" scale="74" r:id="rId1"/>
  <colBreaks count="1" manualBreakCount="1"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67">
      <selection activeCell="Q67" sqref="Q67"/>
    </sheetView>
  </sheetViews>
  <sheetFormatPr defaultColWidth="9.00390625" defaultRowHeight="13.5"/>
  <cols>
    <col min="1" max="1" width="8.00390625" style="0" customWidth="1"/>
    <col min="2" max="2" width="11.875" style="0" customWidth="1"/>
    <col min="3" max="3" width="12.875" style="0" customWidth="1"/>
    <col min="4" max="4" width="15.875" style="0" customWidth="1"/>
    <col min="7" max="7" width="6.00390625" style="42" customWidth="1"/>
    <col min="8" max="8" width="4.50390625" style="0" customWidth="1"/>
    <col min="9" max="9" width="6.00390625" style="42" customWidth="1"/>
    <col min="16" max="16" width="9.00390625" style="0" customWidth="1"/>
  </cols>
  <sheetData>
    <row r="1" spans="1:15" s="1" customFormat="1" ht="19.5" thickBot="1">
      <c r="A1" s="293" t="s">
        <v>24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s="2" customFormat="1" ht="26.25" customHeight="1" thickBot="1">
      <c r="A2" s="27" t="s">
        <v>25</v>
      </c>
      <c r="B2" s="3" t="s">
        <v>26</v>
      </c>
      <c r="C2" s="4" t="s">
        <v>27</v>
      </c>
      <c r="D2" s="5" t="s">
        <v>28</v>
      </c>
      <c r="E2" s="294" t="s">
        <v>29</v>
      </c>
      <c r="F2" s="294"/>
      <c r="G2" s="294"/>
      <c r="H2" s="294"/>
      <c r="I2" s="294"/>
      <c r="J2" s="294"/>
      <c r="K2" s="294"/>
      <c r="L2" s="17" t="s">
        <v>30</v>
      </c>
      <c r="M2" s="17" t="s">
        <v>31</v>
      </c>
      <c r="N2" s="17" t="s">
        <v>32</v>
      </c>
      <c r="O2" s="17" t="s">
        <v>33</v>
      </c>
    </row>
    <row r="3" spans="1:15" s="1" customFormat="1" ht="24.75" customHeight="1">
      <c r="A3" s="243" t="s">
        <v>34</v>
      </c>
      <c r="B3" s="50">
        <v>42099</v>
      </c>
      <c r="C3" s="51" t="s">
        <v>63</v>
      </c>
      <c r="D3" s="52" t="s">
        <v>35</v>
      </c>
      <c r="E3" s="254" t="s">
        <v>79</v>
      </c>
      <c r="F3" s="276"/>
      <c r="G3" s="53">
        <v>11</v>
      </c>
      <c r="H3" s="54" t="s">
        <v>36</v>
      </c>
      <c r="I3" s="55" t="s">
        <v>88</v>
      </c>
      <c r="J3" s="256" t="s">
        <v>80</v>
      </c>
      <c r="K3" s="277"/>
      <c r="L3" s="56" t="s">
        <v>81</v>
      </c>
      <c r="M3" s="57" t="s">
        <v>82</v>
      </c>
      <c r="N3" s="57" t="s">
        <v>82</v>
      </c>
      <c r="O3" s="58" t="s">
        <v>81</v>
      </c>
    </row>
    <row r="4" spans="1:15" s="1" customFormat="1" ht="24.75" customHeight="1">
      <c r="A4" s="244"/>
      <c r="B4" s="28">
        <v>42099</v>
      </c>
      <c r="C4" s="29" t="s">
        <v>64</v>
      </c>
      <c r="D4" s="25" t="s">
        <v>35</v>
      </c>
      <c r="E4" s="271" t="s">
        <v>81</v>
      </c>
      <c r="F4" s="291"/>
      <c r="G4" s="38">
        <v>2</v>
      </c>
      <c r="H4" s="30" t="s">
        <v>78</v>
      </c>
      <c r="I4" s="43" t="s">
        <v>89</v>
      </c>
      <c r="J4" s="290" t="s">
        <v>82</v>
      </c>
      <c r="K4" s="292"/>
      <c r="L4" s="20" t="s">
        <v>79</v>
      </c>
      <c r="M4" s="20" t="s">
        <v>80</v>
      </c>
      <c r="N4" s="20" t="s">
        <v>80</v>
      </c>
      <c r="O4" s="59" t="s">
        <v>83</v>
      </c>
    </row>
    <row r="5" spans="1:15" s="1" customFormat="1" ht="24.75" customHeight="1">
      <c r="A5" s="244"/>
      <c r="B5" s="13">
        <v>42099</v>
      </c>
      <c r="C5" s="14" t="s">
        <v>65</v>
      </c>
      <c r="D5" s="15" t="s">
        <v>35</v>
      </c>
      <c r="E5" s="295" t="s">
        <v>84</v>
      </c>
      <c r="F5" s="296"/>
      <c r="G5" s="39">
        <v>1</v>
      </c>
      <c r="H5" s="16" t="s">
        <v>78</v>
      </c>
      <c r="I5" s="44" t="s">
        <v>90</v>
      </c>
      <c r="J5" s="283" t="s">
        <v>76</v>
      </c>
      <c r="K5" s="284"/>
      <c r="L5" s="19" t="s">
        <v>85</v>
      </c>
      <c r="M5" s="19" t="s">
        <v>85</v>
      </c>
      <c r="N5" s="19" t="s">
        <v>85</v>
      </c>
      <c r="O5" s="93" t="s">
        <v>85</v>
      </c>
    </row>
    <row r="6" spans="1:15" s="1" customFormat="1" ht="24.75" customHeight="1" thickBot="1">
      <c r="A6" s="244"/>
      <c r="B6" s="6">
        <v>42203</v>
      </c>
      <c r="C6" s="7" t="s">
        <v>147</v>
      </c>
      <c r="D6" s="8" t="s">
        <v>143</v>
      </c>
      <c r="E6" s="278" t="s">
        <v>77</v>
      </c>
      <c r="F6" s="279"/>
      <c r="G6" s="82">
        <v>3</v>
      </c>
      <c r="H6" s="9" t="s">
        <v>141</v>
      </c>
      <c r="I6" s="45" t="s">
        <v>93</v>
      </c>
      <c r="J6" s="280" t="s">
        <v>85</v>
      </c>
      <c r="K6" s="281"/>
      <c r="L6" s="19"/>
      <c r="M6" s="19"/>
      <c r="N6" s="19"/>
      <c r="O6" s="60"/>
    </row>
    <row r="7" spans="1:15" s="1" customFormat="1" ht="24.75" customHeight="1">
      <c r="A7" s="232" t="s">
        <v>41</v>
      </c>
      <c r="B7" s="50">
        <v>42106</v>
      </c>
      <c r="C7" s="51" t="s">
        <v>67</v>
      </c>
      <c r="D7" s="52" t="s">
        <v>42</v>
      </c>
      <c r="E7" s="282" t="s">
        <v>21</v>
      </c>
      <c r="F7" s="257"/>
      <c r="G7" s="63">
        <v>1</v>
      </c>
      <c r="H7" s="54" t="s">
        <v>36</v>
      </c>
      <c r="I7" s="55" t="s">
        <v>91</v>
      </c>
      <c r="J7" s="256" t="s">
        <v>10</v>
      </c>
      <c r="K7" s="257"/>
      <c r="L7" s="56" t="str">
        <f>E8</f>
        <v>シューレ</v>
      </c>
      <c r="M7" s="57" t="str">
        <f>J8</f>
        <v>AC　AZZURRI</v>
      </c>
      <c r="N7" s="57" t="str">
        <f aca="true" t="shared" si="0" ref="N7:N38">M7</f>
        <v>AC　AZZURRI</v>
      </c>
      <c r="O7" s="58" t="str">
        <f aca="true" t="shared" si="1" ref="O7:O20">L7</f>
        <v>シューレ</v>
      </c>
    </row>
    <row r="8" spans="1:15" s="1" customFormat="1" ht="24.75" customHeight="1">
      <c r="A8" s="233"/>
      <c r="B8" s="6">
        <v>42106</v>
      </c>
      <c r="C8" s="7" t="s">
        <v>68</v>
      </c>
      <c r="D8" s="8" t="s">
        <v>42</v>
      </c>
      <c r="E8" s="245" t="s">
        <v>39</v>
      </c>
      <c r="F8" s="246"/>
      <c r="G8" s="40">
        <v>0</v>
      </c>
      <c r="H8" s="9" t="s">
        <v>36</v>
      </c>
      <c r="I8" s="45" t="s">
        <v>92</v>
      </c>
      <c r="J8" s="247" t="s">
        <v>43</v>
      </c>
      <c r="K8" s="248"/>
      <c r="L8" s="18" t="str">
        <f>E7</f>
        <v>八木山中学校</v>
      </c>
      <c r="M8" s="18" t="str">
        <f>J7</f>
        <v>FCみやぎ</v>
      </c>
      <c r="N8" s="18" t="str">
        <f t="shared" si="0"/>
        <v>FCみやぎ</v>
      </c>
      <c r="O8" s="64" t="str">
        <f t="shared" si="1"/>
        <v>八木山中学校</v>
      </c>
    </row>
    <row r="9" spans="1:15" s="1" customFormat="1" ht="24.75" customHeight="1">
      <c r="A9" s="234"/>
      <c r="B9" s="6">
        <v>42106</v>
      </c>
      <c r="C9" s="7" t="s">
        <v>69</v>
      </c>
      <c r="D9" s="8" t="s">
        <v>42</v>
      </c>
      <c r="E9" s="245" t="s">
        <v>40</v>
      </c>
      <c r="F9" s="246"/>
      <c r="G9" s="40">
        <v>1</v>
      </c>
      <c r="H9" s="9" t="s">
        <v>36</v>
      </c>
      <c r="I9" s="45" t="s">
        <v>93</v>
      </c>
      <c r="J9" s="249" t="s">
        <v>38</v>
      </c>
      <c r="K9" s="248"/>
      <c r="L9" s="18" t="str">
        <f>E10</f>
        <v>七ヶ浜ＳＣ</v>
      </c>
      <c r="M9" s="18" t="str">
        <f>J10</f>
        <v>アバンツァーレ</v>
      </c>
      <c r="N9" s="18" t="str">
        <f t="shared" si="0"/>
        <v>アバンツァーレ</v>
      </c>
      <c r="O9" s="64" t="str">
        <f t="shared" si="1"/>
        <v>七ヶ浜ＳＣ</v>
      </c>
    </row>
    <row r="10" spans="1:15" s="1" customFormat="1" ht="24.75" customHeight="1" thickBot="1">
      <c r="A10" s="235"/>
      <c r="B10" s="37">
        <v>42106</v>
      </c>
      <c r="C10" s="10" t="s">
        <v>70</v>
      </c>
      <c r="D10" s="11" t="s">
        <v>142</v>
      </c>
      <c r="E10" s="242" t="s">
        <v>22</v>
      </c>
      <c r="F10" s="241"/>
      <c r="G10" s="65">
        <v>0</v>
      </c>
      <c r="H10" s="12" t="s">
        <v>36</v>
      </c>
      <c r="I10" s="47" t="s">
        <v>94</v>
      </c>
      <c r="J10" s="242" t="s">
        <v>18</v>
      </c>
      <c r="K10" s="241"/>
      <c r="L10" s="61" t="str">
        <f>E9</f>
        <v>コバルトーレ</v>
      </c>
      <c r="M10" s="61" t="str">
        <f>J9</f>
        <v>AC　Evolutivo</v>
      </c>
      <c r="N10" s="61" t="str">
        <f t="shared" si="0"/>
        <v>AC　Evolutivo</v>
      </c>
      <c r="O10" s="62" t="str">
        <f t="shared" si="1"/>
        <v>コバルトーレ</v>
      </c>
    </row>
    <row r="11" spans="1:15" s="1" customFormat="1" ht="24.75" customHeight="1">
      <c r="A11" s="232" t="s">
        <v>44</v>
      </c>
      <c r="B11" s="50">
        <v>42113</v>
      </c>
      <c r="C11" s="51" t="s">
        <v>67</v>
      </c>
      <c r="D11" s="52" t="s">
        <v>42</v>
      </c>
      <c r="E11" s="254" t="s">
        <v>37</v>
      </c>
      <c r="F11" s="255"/>
      <c r="G11" s="66">
        <v>14</v>
      </c>
      <c r="H11" s="54" t="s">
        <v>36</v>
      </c>
      <c r="I11" s="55" t="s">
        <v>97</v>
      </c>
      <c r="J11" s="256" t="s">
        <v>39</v>
      </c>
      <c r="K11" s="257"/>
      <c r="L11" s="56" t="str">
        <f>E12</f>
        <v>AC　AZZURRI</v>
      </c>
      <c r="M11" s="57" t="str">
        <f>J12</f>
        <v>コバルトーレ</v>
      </c>
      <c r="N11" s="57" t="str">
        <f t="shared" si="0"/>
        <v>コバルトーレ</v>
      </c>
      <c r="O11" s="58" t="str">
        <f t="shared" si="1"/>
        <v>AC　AZZURRI</v>
      </c>
    </row>
    <row r="12" spans="1:15" s="1" customFormat="1" ht="24.75" customHeight="1">
      <c r="A12" s="233"/>
      <c r="B12" s="6">
        <v>42113</v>
      </c>
      <c r="C12" s="7" t="s">
        <v>74</v>
      </c>
      <c r="D12" s="8" t="s">
        <v>42</v>
      </c>
      <c r="E12" s="245" t="s">
        <v>43</v>
      </c>
      <c r="F12" s="246"/>
      <c r="G12" s="40">
        <v>3</v>
      </c>
      <c r="H12" s="9" t="s">
        <v>36</v>
      </c>
      <c r="I12" s="45" t="s">
        <v>97</v>
      </c>
      <c r="J12" s="247" t="s">
        <v>40</v>
      </c>
      <c r="K12" s="248"/>
      <c r="L12" s="18" t="str">
        <f>E11</f>
        <v>仙台FC</v>
      </c>
      <c r="M12" s="18" t="str">
        <f>J11</f>
        <v>シューレ</v>
      </c>
      <c r="N12" s="18" t="str">
        <f t="shared" si="0"/>
        <v>シューレ</v>
      </c>
      <c r="O12" s="64" t="str">
        <f t="shared" si="1"/>
        <v>仙台FC</v>
      </c>
    </row>
    <row r="13" spans="1:15" s="1" customFormat="1" ht="24.75" customHeight="1">
      <c r="A13" s="234"/>
      <c r="B13" s="6">
        <v>42113</v>
      </c>
      <c r="C13" s="7" t="s">
        <v>69</v>
      </c>
      <c r="D13" s="8" t="s">
        <v>42</v>
      </c>
      <c r="E13" s="245" t="s">
        <v>38</v>
      </c>
      <c r="F13" s="246"/>
      <c r="G13" s="40">
        <v>3</v>
      </c>
      <c r="H13" s="9" t="s">
        <v>36</v>
      </c>
      <c r="I13" s="45" t="s">
        <v>91</v>
      </c>
      <c r="J13" s="249" t="s">
        <v>18</v>
      </c>
      <c r="K13" s="248"/>
      <c r="L13" s="18" t="str">
        <f>E14</f>
        <v>七ヶ浜ＳＣ</v>
      </c>
      <c r="M13" s="18" t="str">
        <f>J14</f>
        <v>八木山中学校</v>
      </c>
      <c r="N13" s="18" t="str">
        <f t="shared" si="0"/>
        <v>八木山中学校</v>
      </c>
      <c r="O13" s="64" t="str">
        <f t="shared" si="1"/>
        <v>七ヶ浜ＳＣ</v>
      </c>
    </row>
    <row r="14" spans="1:15" s="1" customFormat="1" ht="24.75" customHeight="1" thickBot="1">
      <c r="A14" s="235"/>
      <c r="B14" s="37">
        <v>42113</v>
      </c>
      <c r="C14" s="10" t="s">
        <v>70</v>
      </c>
      <c r="D14" s="11" t="s">
        <v>42</v>
      </c>
      <c r="E14" s="242" t="s">
        <v>22</v>
      </c>
      <c r="F14" s="241"/>
      <c r="G14" s="65">
        <v>0</v>
      </c>
      <c r="H14" s="12" t="s">
        <v>36</v>
      </c>
      <c r="I14" s="47" t="s">
        <v>98</v>
      </c>
      <c r="J14" s="240" t="s">
        <v>21</v>
      </c>
      <c r="K14" s="241"/>
      <c r="L14" s="61" t="str">
        <f>E13</f>
        <v>AC　Evolutivo</v>
      </c>
      <c r="M14" s="61" t="str">
        <f>J13</f>
        <v>アバンツァーレ</v>
      </c>
      <c r="N14" s="61" t="str">
        <f t="shared" si="0"/>
        <v>アバンツァーレ</v>
      </c>
      <c r="O14" s="62" t="str">
        <f t="shared" si="1"/>
        <v>AC　Evolutivo</v>
      </c>
    </row>
    <row r="15" spans="1:15" s="1" customFormat="1" ht="24.75" customHeight="1">
      <c r="A15" s="232" t="s">
        <v>45</v>
      </c>
      <c r="B15" s="50">
        <v>42123</v>
      </c>
      <c r="C15" s="51" t="s">
        <v>67</v>
      </c>
      <c r="D15" s="52" t="s">
        <v>42</v>
      </c>
      <c r="E15" s="254" t="s">
        <v>39</v>
      </c>
      <c r="F15" s="255"/>
      <c r="G15" s="66">
        <v>0</v>
      </c>
      <c r="H15" s="54" t="s">
        <v>36</v>
      </c>
      <c r="I15" s="55" t="s">
        <v>118</v>
      </c>
      <c r="J15" s="256" t="s">
        <v>10</v>
      </c>
      <c r="K15" s="257"/>
      <c r="L15" s="56" t="str">
        <f>E16</f>
        <v>コバルトーレ</v>
      </c>
      <c r="M15" s="57" t="str">
        <f>J16</f>
        <v>仙台FC</v>
      </c>
      <c r="N15" s="57" t="str">
        <f t="shared" si="0"/>
        <v>仙台FC</v>
      </c>
      <c r="O15" s="58" t="str">
        <f t="shared" si="1"/>
        <v>コバルトーレ</v>
      </c>
    </row>
    <row r="16" spans="1:15" s="1" customFormat="1" ht="24.75" customHeight="1">
      <c r="A16" s="233"/>
      <c r="B16" s="6">
        <v>42123</v>
      </c>
      <c r="C16" s="7" t="s">
        <v>68</v>
      </c>
      <c r="D16" s="8" t="s">
        <v>42</v>
      </c>
      <c r="E16" s="245" t="s">
        <v>40</v>
      </c>
      <c r="F16" s="246"/>
      <c r="G16" s="40">
        <v>2</v>
      </c>
      <c r="H16" s="9" t="s">
        <v>36</v>
      </c>
      <c r="I16" s="45" t="s">
        <v>91</v>
      </c>
      <c r="J16" s="247" t="s">
        <v>37</v>
      </c>
      <c r="K16" s="248"/>
      <c r="L16" s="18" t="str">
        <f>E15</f>
        <v>シューレ</v>
      </c>
      <c r="M16" s="18" t="str">
        <f>J15</f>
        <v>FCみやぎ</v>
      </c>
      <c r="N16" s="18" t="str">
        <f t="shared" si="0"/>
        <v>FCみやぎ</v>
      </c>
      <c r="O16" s="64" t="str">
        <f t="shared" si="1"/>
        <v>シューレ</v>
      </c>
    </row>
    <row r="17" spans="1:15" s="1" customFormat="1" ht="24.75" customHeight="1">
      <c r="A17" s="233"/>
      <c r="B17" s="6">
        <v>42123</v>
      </c>
      <c r="C17" s="7" t="s">
        <v>69</v>
      </c>
      <c r="D17" s="8" t="s">
        <v>42</v>
      </c>
      <c r="E17" s="245" t="s">
        <v>18</v>
      </c>
      <c r="F17" s="246"/>
      <c r="G17" s="40">
        <v>1</v>
      </c>
      <c r="H17" s="9" t="s">
        <v>36</v>
      </c>
      <c r="I17" s="45" t="s">
        <v>120</v>
      </c>
      <c r="J17" s="249" t="s">
        <v>43</v>
      </c>
      <c r="K17" s="248"/>
      <c r="L17" s="18" t="str">
        <f>E18</f>
        <v>七ヶ浜ＳＣ</v>
      </c>
      <c r="M17" s="18" t="str">
        <f>J18</f>
        <v>AC　Evolutivo</v>
      </c>
      <c r="N17" s="18" t="str">
        <f t="shared" si="0"/>
        <v>AC　Evolutivo</v>
      </c>
      <c r="O17" s="64" t="str">
        <f t="shared" si="1"/>
        <v>七ヶ浜ＳＣ</v>
      </c>
    </row>
    <row r="18" spans="1:15" s="1" customFormat="1" ht="24.75" customHeight="1" thickBot="1">
      <c r="A18" s="236"/>
      <c r="B18" s="28">
        <v>42123</v>
      </c>
      <c r="C18" s="29" t="s">
        <v>70</v>
      </c>
      <c r="D18" s="25" t="s">
        <v>42</v>
      </c>
      <c r="E18" s="263" t="s">
        <v>22</v>
      </c>
      <c r="F18" s="264"/>
      <c r="G18" s="49">
        <v>0</v>
      </c>
      <c r="H18" s="30" t="s">
        <v>36</v>
      </c>
      <c r="I18" s="43" t="s">
        <v>119</v>
      </c>
      <c r="J18" s="263" t="s">
        <v>38</v>
      </c>
      <c r="K18" s="264"/>
      <c r="L18" s="20" t="str">
        <f>E17</f>
        <v>アバンツァーレ</v>
      </c>
      <c r="M18" s="20" t="str">
        <f>J17</f>
        <v>AC　AZZURRI</v>
      </c>
      <c r="N18" s="20" t="str">
        <f t="shared" si="0"/>
        <v>AC　AZZURRI</v>
      </c>
      <c r="O18" s="59" t="str">
        <f t="shared" si="1"/>
        <v>アバンツァーレ</v>
      </c>
    </row>
    <row r="19" spans="1:15" s="1" customFormat="1" ht="24.75" customHeight="1">
      <c r="A19" s="232" t="s">
        <v>46</v>
      </c>
      <c r="B19" s="50">
        <v>42126</v>
      </c>
      <c r="C19" s="51" t="s">
        <v>63</v>
      </c>
      <c r="D19" s="52" t="s">
        <v>35</v>
      </c>
      <c r="E19" s="254" t="s">
        <v>10</v>
      </c>
      <c r="F19" s="255"/>
      <c r="G19" s="66">
        <v>8</v>
      </c>
      <c r="H19" s="54" t="s">
        <v>36</v>
      </c>
      <c r="I19" s="55" t="s">
        <v>97</v>
      </c>
      <c r="J19" s="256" t="s">
        <v>40</v>
      </c>
      <c r="K19" s="257"/>
      <c r="L19" s="56" t="str">
        <f>E20</f>
        <v>仙台FC</v>
      </c>
      <c r="M19" s="57" t="str">
        <f>J20</f>
        <v>アバンツァーレ</v>
      </c>
      <c r="N19" s="57" t="str">
        <f t="shared" si="0"/>
        <v>アバンツァーレ</v>
      </c>
      <c r="O19" s="58" t="str">
        <f t="shared" si="1"/>
        <v>仙台FC</v>
      </c>
    </row>
    <row r="20" spans="1:15" s="1" customFormat="1" ht="24.75" customHeight="1">
      <c r="A20" s="233"/>
      <c r="B20" s="28">
        <v>42126</v>
      </c>
      <c r="C20" s="29" t="s">
        <v>64</v>
      </c>
      <c r="D20" s="25" t="s">
        <v>35</v>
      </c>
      <c r="E20" s="271" t="s">
        <v>37</v>
      </c>
      <c r="F20" s="272"/>
      <c r="G20" s="48">
        <v>2</v>
      </c>
      <c r="H20" s="30" t="s">
        <v>36</v>
      </c>
      <c r="I20" s="43" t="s">
        <v>91</v>
      </c>
      <c r="J20" s="290" t="s">
        <v>18</v>
      </c>
      <c r="K20" s="264"/>
      <c r="L20" s="20" t="str">
        <f>E19</f>
        <v>FCみやぎ</v>
      </c>
      <c r="M20" s="20" t="str">
        <f>J19</f>
        <v>コバルトーレ</v>
      </c>
      <c r="N20" s="20" t="str">
        <f t="shared" si="0"/>
        <v>コバルトーレ</v>
      </c>
      <c r="O20" s="59" t="str">
        <f t="shared" si="1"/>
        <v>FCみやぎ</v>
      </c>
    </row>
    <row r="21" spans="1:15" s="1" customFormat="1" ht="24.75" customHeight="1">
      <c r="A21" s="244"/>
      <c r="B21" s="6">
        <v>42126</v>
      </c>
      <c r="C21" s="7" t="s">
        <v>65</v>
      </c>
      <c r="D21" s="8" t="s">
        <v>35</v>
      </c>
      <c r="E21" s="245" t="s">
        <v>38</v>
      </c>
      <c r="F21" s="246"/>
      <c r="G21" s="40">
        <v>0</v>
      </c>
      <c r="H21" s="9" t="s">
        <v>36</v>
      </c>
      <c r="I21" s="45" t="s">
        <v>91</v>
      </c>
      <c r="J21" s="247" t="s">
        <v>21</v>
      </c>
      <c r="K21" s="248"/>
      <c r="L21" s="18" t="s">
        <v>116</v>
      </c>
      <c r="M21" s="18" t="s">
        <v>96</v>
      </c>
      <c r="N21" s="18" t="str">
        <f t="shared" si="0"/>
        <v>仙台FC</v>
      </c>
      <c r="O21" s="64"/>
    </row>
    <row r="22" spans="1:15" s="1" customFormat="1" ht="24.75" customHeight="1" thickBot="1">
      <c r="A22" s="235"/>
      <c r="B22" s="89">
        <v>42175</v>
      </c>
      <c r="C22" s="29" t="s">
        <v>136</v>
      </c>
      <c r="D22" s="8" t="s">
        <v>35</v>
      </c>
      <c r="E22" s="249" t="s">
        <v>22</v>
      </c>
      <c r="F22" s="274"/>
      <c r="G22" s="90">
        <v>0</v>
      </c>
      <c r="H22" s="91" t="s">
        <v>141</v>
      </c>
      <c r="I22" s="92" t="s">
        <v>140</v>
      </c>
      <c r="J22" s="245" t="s">
        <v>43</v>
      </c>
      <c r="K22" s="273"/>
      <c r="L22" s="83"/>
      <c r="M22" s="83"/>
      <c r="N22" s="83"/>
      <c r="O22" s="84"/>
    </row>
    <row r="23" spans="1:15" s="1" customFormat="1" ht="24.75" customHeight="1">
      <c r="A23" s="232" t="s">
        <v>47</v>
      </c>
      <c r="B23" s="50">
        <v>42130</v>
      </c>
      <c r="C23" s="51" t="s">
        <v>67</v>
      </c>
      <c r="D23" s="52" t="s">
        <v>35</v>
      </c>
      <c r="E23" s="254" t="s">
        <v>18</v>
      </c>
      <c r="F23" s="255"/>
      <c r="G23" s="66">
        <v>0</v>
      </c>
      <c r="H23" s="54" t="s">
        <v>36</v>
      </c>
      <c r="I23" s="55" t="s">
        <v>121</v>
      </c>
      <c r="J23" s="256" t="s">
        <v>10</v>
      </c>
      <c r="K23" s="257"/>
      <c r="L23" s="56" t="s">
        <v>116</v>
      </c>
      <c r="M23" s="56" t="s">
        <v>43</v>
      </c>
      <c r="N23" s="56" t="str">
        <f t="shared" si="0"/>
        <v>AC　AZZURRI</v>
      </c>
      <c r="O23" s="58" t="s">
        <v>117</v>
      </c>
    </row>
    <row r="24" spans="1:15" s="1" customFormat="1" ht="24.75" customHeight="1">
      <c r="A24" s="233"/>
      <c r="B24" s="6">
        <v>42130</v>
      </c>
      <c r="C24" s="7" t="s">
        <v>68</v>
      </c>
      <c r="D24" s="8" t="s">
        <v>35</v>
      </c>
      <c r="E24" s="245" t="s">
        <v>22</v>
      </c>
      <c r="F24" s="246"/>
      <c r="G24" s="40">
        <v>0</v>
      </c>
      <c r="H24" s="9" t="s">
        <v>36</v>
      </c>
      <c r="I24" s="45" t="s">
        <v>122</v>
      </c>
      <c r="J24" s="247" t="s">
        <v>37</v>
      </c>
      <c r="K24" s="248"/>
      <c r="L24" s="34" t="str">
        <f>E23</f>
        <v>アバンツァーレ</v>
      </c>
      <c r="M24" s="18" t="str">
        <f>J23</f>
        <v>FCみやぎ</v>
      </c>
      <c r="N24" s="18" t="str">
        <f t="shared" si="0"/>
        <v>FCみやぎ</v>
      </c>
      <c r="O24" s="64" t="str">
        <f aca="true" t="shared" si="2" ref="O24:O38">L24</f>
        <v>アバンツァーレ</v>
      </c>
    </row>
    <row r="25" spans="1:15" s="1" customFormat="1" ht="24.75" customHeight="1">
      <c r="A25" s="233"/>
      <c r="B25" s="6">
        <v>42130</v>
      </c>
      <c r="C25" s="7" t="s">
        <v>71</v>
      </c>
      <c r="D25" s="8" t="s">
        <v>35</v>
      </c>
      <c r="E25" s="247" t="s">
        <v>21</v>
      </c>
      <c r="F25" s="248"/>
      <c r="G25" s="35">
        <v>1</v>
      </c>
      <c r="H25" s="9" t="s">
        <v>36</v>
      </c>
      <c r="I25" s="45" t="s">
        <v>123</v>
      </c>
      <c r="J25" s="249" t="s">
        <v>75</v>
      </c>
      <c r="K25" s="248"/>
      <c r="L25" s="19" t="s">
        <v>76</v>
      </c>
      <c r="M25" s="33" t="s">
        <v>77</v>
      </c>
      <c r="N25" s="33" t="str">
        <f t="shared" si="0"/>
        <v>仙台FC</v>
      </c>
      <c r="O25" s="60" t="str">
        <f>L25</f>
        <v>七ヶ浜ＳＣ</v>
      </c>
    </row>
    <row r="26" spans="1:15" s="1" customFormat="1" ht="24.75" customHeight="1" thickBot="1">
      <c r="A26" s="233"/>
      <c r="B26" s="13">
        <v>42203</v>
      </c>
      <c r="C26" s="14" t="s">
        <v>63</v>
      </c>
      <c r="D26" s="15" t="s">
        <v>35</v>
      </c>
      <c r="E26" s="283" t="s">
        <v>73</v>
      </c>
      <c r="F26" s="284"/>
      <c r="G26" s="94">
        <v>7</v>
      </c>
      <c r="H26" s="16" t="s">
        <v>36</v>
      </c>
      <c r="I26" s="44" t="s">
        <v>91</v>
      </c>
      <c r="J26" s="283" t="s">
        <v>144</v>
      </c>
      <c r="K26" s="284"/>
      <c r="L26" s="19"/>
      <c r="M26" s="33"/>
      <c r="N26" s="33"/>
      <c r="O26" s="60"/>
    </row>
    <row r="27" spans="1:15" s="1" customFormat="1" ht="24.75" customHeight="1">
      <c r="A27" s="232" t="s">
        <v>48</v>
      </c>
      <c r="B27" s="68">
        <v>42133</v>
      </c>
      <c r="C27" s="51" t="s">
        <v>67</v>
      </c>
      <c r="D27" s="52" t="s">
        <v>35</v>
      </c>
      <c r="E27" s="254" t="s">
        <v>10</v>
      </c>
      <c r="F27" s="255"/>
      <c r="G27" s="66">
        <v>4</v>
      </c>
      <c r="H27" s="54" t="s">
        <v>36</v>
      </c>
      <c r="I27" s="55" t="s">
        <v>127</v>
      </c>
      <c r="J27" s="256" t="s">
        <v>37</v>
      </c>
      <c r="K27" s="257"/>
      <c r="L27" s="56" t="str">
        <f>E28</f>
        <v>八木山中学校</v>
      </c>
      <c r="M27" s="57" t="str">
        <f>J28</f>
        <v>アバンツァーレ</v>
      </c>
      <c r="N27" s="57" t="str">
        <f t="shared" si="0"/>
        <v>アバンツァーレ</v>
      </c>
      <c r="O27" s="58" t="str">
        <f t="shared" si="2"/>
        <v>八木山中学校</v>
      </c>
    </row>
    <row r="28" spans="1:15" s="1" customFormat="1" ht="24.75" customHeight="1">
      <c r="A28" s="233"/>
      <c r="B28" s="31">
        <v>42133</v>
      </c>
      <c r="C28" s="7" t="s">
        <v>68</v>
      </c>
      <c r="D28" s="8" t="s">
        <v>35</v>
      </c>
      <c r="E28" s="247" t="s">
        <v>21</v>
      </c>
      <c r="F28" s="248"/>
      <c r="G28" s="35">
        <v>2</v>
      </c>
      <c r="H28" s="9" t="s">
        <v>36</v>
      </c>
      <c r="I28" s="45" t="s">
        <v>128</v>
      </c>
      <c r="J28" s="249" t="s">
        <v>18</v>
      </c>
      <c r="K28" s="248"/>
      <c r="L28" s="18" t="str">
        <f>E27</f>
        <v>FCみやぎ</v>
      </c>
      <c r="M28" s="18" t="str">
        <f>J27</f>
        <v>仙台FC</v>
      </c>
      <c r="N28" s="18" t="str">
        <f t="shared" si="0"/>
        <v>仙台FC</v>
      </c>
      <c r="O28" s="64" t="str">
        <f t="shared" si="2"/>
        <v>FCみやぎ</v>
      </c>
    </row>
    <row r="29" spans="1:15" s="1" customFormat="1" ht="24.75" customHeight="1">
      <c r="A29" s="234"/>
      <c r="B29" s="6">
        <v>42154</v>
      </c>
      <c r="C29" s="7" t="s">
        <v>71</v>
      </c>
      <c r="D29" s="8" t="s">
        <v>0</v>
      </c>
      <c r="E29" s="278" t="s">
        <v>43</v>
      </c>
      <c r="F29" s="279"/>
      <c r="G29" s="36">
        <v>3</v>
      </c>
      <c r="H29" s="9" t="s">
        <v>36</v>
      </c>
      <c r="I29" s="46" t="s">
        <v>94</v>
      </c>
      <c r="J29" s="288" t="s">
        <v>38</v>
      </c>
      <c r="K29" s="289"/>
      <c r="L29" s="18" t="str">
        <f>E30</f>
        <v>シューレ</v>
      </c>
      <c r="M29" s="18" t="str">
        <f>J30</f>
        <v>七ヶ浜ＳＣ</v>
      </c>
      <c r="N29" s="18" t="str">
        <f t="shared" si="0"/>
        <v>七ヶ浜ＳＣ</v>
      </c>
      <c r="O29" s="64" t="str">
        <f t="shared" si="2"/>
        <v>シューレ</v>
      </c>
    </row>
    <row r="30" spans="1:15" s="1" customFormat="1" ht="24.75" customHeight="1" thickBot="1">
      <c r="A30" s="236"/>
      <c r="B30" s="28">
        <v>42154</v>
      </c>
      <c r="C30" s="29" t="s">
        <v>72</v>
      </c>
      <c r="D30" s="25" t="s">
        <v>0</v>
      </c>
      <c r="E30" s="271" t="s">
        <v>39</v>
      </c>
      <c r="F30" s="272"/>
      <c r="G30" s="48">
        <v>1</v>
      </c>
      <c r="H30" s="30" t="s">
        <v>36</v>
      </c>
      <c r="I30" s="43" t="s">
        <v>132</v>
      </c>
      <c r="J30" s="271" t="s">
        <v>22</v>
      </c>
      <c r="K30" s="272"/>
      <c r="L30" s="20" t="str">
        <f>E29</f>
        <v>AC　AZZURRI</v>
      </c>
      <c r="M30" s="20" t="str">
        <f>J29</f>
        <v>AC　Evolutivo</v>
      </c>
      <c r="N30" s="20" t="str">
        <f t="shared" si="0"/>
        <v>AC　Evolutivo</v>
      </c>
      <c r="O30" s="59" t="str">
        <f t="shared" si="2"/>
        <v>AC　AZZURRI</v>
      </c>
    </row>
    <row r="31" spans="1:15" s="1" customFormat="1" ht="24.75" customHeight="1">
      <c r="A31" s="232" t="s">
        <v>49</v>
      </c>
      <c r="B31" s="68">
        <v>42140</v>
      </c>
      <c r="C31" s="51" t="s">
        <v>67</v>
      </c>
      <c r="D31" s="52" t="s">
        <v>42</v>
      </c>
      <c r="E31" s="254" t="s">
        <v>43</v>
      </c>
      <c r="F31" s="255"/>
      <c r="G31" s="66">
        <v>3</v>
      </c>
      <c r="H31" s="54" t="s">
        <v>36</v>
      </c>
      <c r="I31" s="55" t="s">
        <v>94</v>
      </c>
      <c r="J31" s="256" t="s">
        <v>10</v>
      </c>
      <c r="K31" s="257"/>
      <c r="L31" s="56" t="str">
        <f>E32</f>
        <v>仙台FC</v>
      </c>
      <c r="M31" s="57" t="str">
        <f>J32</f>
        <v>AC　Evolutivo</v>
      </c>
      <c r="N31" s="57" t="str">
        <f t="shared" si="0"/>
        <v>AC　Evolutivo</v>
      </c>
      <c r="O31" s="58" t="str">
        <f t="shared" si="2"/>
        <v>仙台FC</v>
      </c>
    </row>
    <row r="32" spans="1:15" s="1" customFormat="1" ht="24.75" customHeight="1">
      <c r="A32" s="233"/>
      <c r="B32" s="31">
        <v>42140</v>
      </c>
      <c r="C32" s="7" t="s">
        <v>68</v>
      </c>
      <c r="D32" s="8" t="s">
        <v>42</v>
      </c>
      <c r="E32" s="245" t="s">
        <v>37</v>
      </c>
      <c r="F32" s="246"/>
      <c r="G32" s="40">
        <v>2</v>
      </c>
      <c r="H32" s="9" t="s">
        <v>36</v>
      </c>
      <c r="I32" s="45" t="s">
        <v>91</v>
      </c>
      <c r="J32" s="247" t="s">
        <v>38</v>
      </c>
      <c r="K32" s="248"/>
      <c r="L32" s="18" t="str">
        <f>E31</f>
        <v>AC　AZZURRI</v>
      </c>
      <c r="M32" s="18" t="str">
        <f>J31</f>
        <v>FCみやぎ</v>
      </c>
      <c r="N32" s="18" t="str">
        <f t="shared" si="0"/>
        <v>FCみやぎ</v>
      </c>
      <c r="O32" s="64" t="str">
        <f t="shared" si="2"/>
        <v>AC　AZZURRI</v>
      </c>
    </row>
    <row r="33" spans="1:15" s="1" customFormat="1" ht="24.75" customHeight="1">
      <c r="A33" s="233"/>
      <c r="B33" s="31">
        <v>42140</v>
      </c>
      <c r="C33" s="7" t="s">
        <v>69</v>
      </c>
      <c r="D33" s="8" t="s">
        <v>42</v>
      </c>
      <c r="E33" s="245" t="s">
        <v>18</v>
      </c>
      <c r="F33" s="246"/>
      <c r="G33" s="40">
        <v>5</v>
      </c>
      <c r="H33" s="9" t="s">
        <v>36</v>
      </c>
      <c r="I33" s="45" t="s">
        <v>97</v>
      </c>
      <c r="J33" s="249" t="s">
        <v>39</v>
      </c>
      <c r="K33" s="248"/>
      <c r="L33" s="18" t="str">
        <f>E34</f>
        <v>八木山中学校</v>
      </c>
      <c r="M33" s="18" t="str">
        <f>J34</f>
        <v>コバルトーレ</v>
      </c>
      <c r="N33" s="18" t="str">
        <f t="shared" si="0"/>
        <v>コバルトーレ</v>
      </c>
      <c r="O33" s="64" t="str">
        <f t="shared" si="2"/>
        <v>八木山中学校</v>
      </c>
    </row>
    <row r="34" spans="1:15" s="1" customFormat="1" ht="24.75" customHeight="1" thickBot="1">
      <c r="A34" s="235"/>
      <c r="B34" s="69">
        <v>42140</v>
      </c>
      <c r="C34" s="10" t="s">
        <v>70</v>
      </c>
      <c r="D34" s="11" t="s">
        <v>42</v>
      </c>
      <c r="E34" s="240" t="s">
        <v>21</v>
      </c>
      <c r="F34" s="241"/>
      <c r="G34" s="65">
        <v>5</v>
      </c>
      <c r="H34" s="12" t="s">
        <v>36</v>
      </c>
      <c r="I34" s="47" t="s">
        <v>97</v>
      </c>
      <c r="J34" s="242" t="s">
        <v>40</v>
      </c>
      <c r="K34" s="241"/>
      <c r="L34" s="61" t="str">
        <f>E33</f>
        <v>アバンツァーレ</v>
      </c>
      <c r="M34" s="61" t="str">
        <f>J33</f>
        <v>シューレ</v>
      </c>
      <c r="N34" s="61" t="str">
        <f t="shared" si="0"/>
        <v>シューレ</v>
      </c>
      <c r="O34" s="62" t="str">
        <f t="shared" si="2"/>
        <v>アバンツァーレ</v>
      </c>
    </row>
    <row r="35" spans="1:15" s="1" customFormat="1" ht="24.75" customHeight="1">
      <c r="A35" s="232" t="s">
        <v>50</v>
      </c>
      <c r="B35" s="50">
        <v>42155</v>
      </c>
      <c r="C35" s="51" t="s">
        <v>67</v>
      </c>
      <c r="D35" s="52" t="s">
        <v>23</v>
      </c>
      <c r="E35" s="254" t="s">
        <v>10</v>
      </c>
      <c r="F35" s="255"/>
      <c r="G35" s="66">
        <v>3</v>
      </c>
      <c r="H35" s="54" t="s">
        <v>36</v>
      </c>
      <c r="I35" s="55" t="s">
        <v>90</v>
      </c>
      <c r="J35" s="256" t="s">
        <v>38</v>
      </c>
      <c r="K35" s="257"/>
      <c r="L35" s="56" t="str">
        <f>E36</f>
        <v>AC　AZZURRI</v>
      </c>
      <c r="M35" s="57" t="str">
        <f>J36</f>
        <v>仙台FC</v>
      </c>
      <c r="N35" s="57" t="str">
        <f t="shared" si="0"/>
        <v>仙台FC</v>
      </c>
      <c r="O35" s="58" t="str">
        <f t="shared" si="2"/>
        <v>AC　AZZURRI</v>
      </c>
    </row>
    <row r="36" spans="1:15" s="1" customFormat="1" ht="24.75" customHeight="1">
      <c r="A36" s="233"/>
      <c r="B36" s="6">
        <v>42155</v>
      </c>
      <c r="C36" s="7" t="s">
        <v>68</v>
      </c>
      <c r="D36" s="8" t="s">
        <v>23</v>
      </c>
      <c r="E36" s="245" t="s">
        <v>43</v>
      </c>
      <c r="F36" s="246"/>
      <c r="G36" s="40">
        <v>3</v>
      </c>
      <c r="H36" s="9" t="s">
        <v>36</v>
      </c>
      <c r="I36" s="45" t="s">
        <v>133</v>
      </c>
      <c r="J36" s="247" t="s">
        <v>37</v>
      </c>
      <c r="K36" s="248"/>
      <c r="L36" s="18" t="str">
        <f>E35</f>
        <v>FCみやぎ</v>
      </c>
      <c r="M36" s="18" t="str">
        <f>J35</f>
        <v>AC　Evolutivo</v>
      </c>
      <c r="N36" s="18" t="str">
        <f t="shared" si="0"/>
        <v>AC　Evolutivo</v>
      </c>
      <c r="O36" s="64" t="str">
        <f t="shared" si="2"/>
        <v>FCみやぎ</v>
      </c>
    </row>
    <row r="37" spans="1:15" s="1" customFormat="1" ht="24.75" customHeight="1">
      <c r="A37" s="234"/>
      <c r="B37" s="6">
        <v>42161</v>
      </c>
      <c r="C37" s="7" t="s">
        <v>71</v>
      </c>
      <c r="D37" s="8" t="s">
        <v>0</v>
      </c>
      <c r="E37" s="245" t="s">
        <v>39</v>
      </c>
      <c r="F37" s="246"/>
      <c r="G37" s="40">
        <v>0</v>
      </c>
      <c r="H37" s="9" t="s">
        <v>36</v>
      </c>
      <c r="I37" s="45" t="s">
        <v>132</v>
      </c>
      <c r="J37" s="247" t="s">
        <v>21</v>
      </c>
      <c r="K37" s="248"/>
      <c r="L37" s="18" t="str">
        <f>E38</f>
        <v>コバルトーレ</v>
      </c>
      <c r="M37" s="18" t="str">
        <f>J38</f>
        <v>七ヶ浜ＳＣ</v>
      </c>
      <c r="N37" s="18" t="str">
        <f t="shared" si="0"/>
        <v>七ヶ浜ＳＣ</v>
      </c>
      <c r="O37" s="64" t="str">
        <f t="shared" si="2"/>
        <v>コバルトーレ</v>
      </c>
    </row>
    <row r="38" spans="1:15" s="1" customFormat="1" ht="24.75" customHeight="1" thickBot="1">
      <c r="A38" s="235"/>
      <c r="B38" s="37">
        <v>42161</v>
      </c>
      <c r="C38" s="10" t="s">
        <v>72</v>
      </c>
      <c r="D38" s="11" t="s">
        <v>0</v>
      </c>
      <c r="E38" s="269" t="s">
        <v>73</v>
      </c>
      <c r="F38" s="285"/>
      <c r="G38" s="41">
        <v>3</v>
      </c>
      <c r="H38" s="12" t="s">
        <v>36</v>
      </c>
      <c r="I38" s="47" t="s">
        <v>94</v>
      </c>
      <c r="J38" s="269" t="s">
        <v>22</v>
      </c>
      <c r="K38" s="270"/>
      <c r="L38" s="61" t="str">
        <f>E37</f>
        <v>シューレ</v>
      </c>
      <c r="M38" s="61" t="str">
        <f>J37</f>
        <v>八木山中学校</v>
      </c>
      <c r="N38" s="61" t="str">
        <f t="shared" si="0"/>
        <v>八木山中学校</v>
      </c>
      <c r="O38" s="62" t="str">
        <f t="shared" si="2"/>
        <v>シューレ</v>
      </c>
    </row>
    <row r="39" spans="1:15" s="1" customFormat="1" ht="19.5" thickBot="1">
      <c r="A39" s="286" t="s">
        <v>24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0" spans="1:15" s="2" customFormat="1" ht="26.25" customHeight="1" thickBot="1">
      <c r="A40" s="70" t="s">
        <v>25</v>
      </c>
      <c r="B40" s="96" t="s">
        <v>26</v>
      </c>
      <c r="C40" s="97" t="s">
        <v>27</v>
      </c>
      <c r="D40" s="98" t="s">
        <v>28</v>
      </c>
      <c r="E40" s="287" t="s">
        <v>29</v>
      </c>
      <c r="F40" s="287"/>
      <c r="G40" s="287"/>
      <c r="H40" s="287"/>
      <c r="I40" s="287"/>
      <c r="J40" s="287"/>
      <c r="K40" s="287"/>
      <c r="L40" s="71" t="s">
        <v>30</v>
      </c>
      <c r="M40" s="71" t="s">
        <v>31</v>
      </c>
      <c r="N40" s="71" t="s">
        <v>32</v>
      </c>
      <c r="O40" s="71" t="s">
        <v>33</v>
      </c>
    </row>
    <row r="41" spans="1:15" s="1" customFormat="1" ht="24.75" customHeight="1">
      <c r="A41" s="237" t="s">
        <v>51</v>
      </c>
      <c r="B41" s="13">
        <v>42203</v>
      </c>
      <c r="C41" s="95" t="s">
        <v>146</v>
      </c>
      <c r="D41" s="15" t="s">
        <v>35</v>
      </c>
      <c r="E41" s="283" t="s">
        <v>22</v>
      </c>
      <c r="F41" s="284"/>
      <c r="G41" s="39">
        <v>0</v>
      </c>
      <c r="H41" s="16" t="s">
        <v>141</v>
      </c>
      <c r="I41" s="44" t="s">
        <v>132</v>
      </c>
      <c r="J41" s="283" t="s">
        <v>10</v>
      </c>
      <c r="K41" s="284"/>
      <c r="L41" s="56"/>
      <c r="M41" s="57"/>
      <c r="N41" s="57"/>
      <c r="O41" s="58"/>
    </row>
    <row r="42" spans="1:15" s="1" customFormat="1" ht="24.75" customHeight="1">
      <c r="A42" s="238"/>
      <c r="B42" s="99">
        <v>42280</v>
      </c>
      <c r="C42" s="7" t="s">
        <v>168</v>
      </c>
      <c r="D42" s="101" t="s">
        <v>42</v>
      </c>
      <c r="E42" s="247" t="s">
        <v>21</v>
      </c>
      <c r="F42" s="274"/>
      <c r="G42" s="39">
        <v>0</v>
      </c>
      <c r="H42" s="9" t="s">
        <v>141</v>
      </c>
      <c r="I42" s="44" t="s">
        <v>167</v>
      </c>
      <c r="J42" s="247" t="s">
        <v>37</v>
      </c>
      <c r="K42" s="274"/>
      <c r="L42" s="18"/>
      <c r="M42" s="18"/>
      <c r="N42" s="18"/>
      <c r="O42" s="64"/>
    </row>
    <row r="43" spans="1:15" s="1" customFormat="1" ht="24.75" customHeight="1">
      <c r="A43" s="238"/>
      <c r="B43" s="6">
        <v>42289</v>
      </c>
      <c r="C43" s="7" t="s">
        <v>177</v>
      </c>
      <c r="D43" s="101" t="s">
        <v>42</v>
      </c>
      <c r="E43" s="245" t="s">
        <v>149</v>
      </c>
      <c r="F43" s="273"/>
      <c r="G43" s="39">
        <v>1</v>
      </c>
      <c r="H43" s="9" t="s">
        <v>141</v>
      </c>
      <c r="I43" s="44" t="s">
        <v>175</v>
      </c>
      <c r="J43" s="249" t="s">
        <v>38</v>
      </c>
      <c r="K43" s="274"/>
      <c r="L43" s="18"/>
      <c r="M43" s="18"/>
      <c r="N43" s="18"/>
      <c r="O43" s="64"/>
    </row>
    <row r="44" spans="1:15" ht="24.75" customHeight="1" thickBot="1">
      <c r="A44" s="239"/>
      <c r="B44" s="6">
        <v>42289</v>
      </c>
      <c r="C44" s="7" t="s">
        <v>178</v>
      </c>
      <c r="D44" s="101" t="s">
        <v>42</v>
      </c>
      <c r="E44" s="245" t="s">
        <v>173</v>
      </c>
      <c r="F44" s="273"/>
      <c r="G44" s="39">
        <v>2</v>
      </c>
      <c r="H44" s="9" t="s">
        <v>141</v>
      </c>
      <c r="I44" s="44" t="s">
        <v>176</v>
      </c>
      <c r="J44" s="249" t="s">
        <v>174</v>
      </c>
      <c r="K44" s="274"/>
      <c r="L44" s="86"/>
      <c r="M44" s="86"/>
      <c r="N44" s="86"/>
      <c r="O44" s="87"/>
    </row>
    <row r="45" spans="1:15" s="1" customFormat="1" ht="24.75" customHeight="1">
      <c r="A45" s="232" t="s">
        <v>52</v>
      </c>
      <c r="B45" s="50">
        <v>42217</v>
      </c>
      <c r="C45" s="51" t="s">
        <v>67</v>
      </c>
      <c r="D45" s="52" t="s">
        <v>35</v>
      </c>
      <c r="E45" s="254" t="s">
        <v>10</v>
      </c>
      <c r="F45" s="255"/>
      <c r="G45" s="66">
        <v>0</v>
      </c>
      <c r="H45" s="54" t="s">
        <v>36</v>
      </c>
      <c r="I45" s="55" t="s">
        <v>119</v>
      </c>
      <c r="J45" s="282" t="s">
        <v>21</v>
      </c>
      <c r="K45" s="257"/>
      <c r="L45" s="56" t="s">
        <v>116</v>
      </c>
      <c r="M45" s="57" t="s">
        <v>109</v>
      </c>
      <c r="N45" s="57" t="s">
        <v>109</v>
      </c>
      <c r="O45" s="58" t="s">
        <v>148</v>
      </c>
    </row>
    <row r="46" spans="1:15" s="1" customFormat="1" ht="24.75" customHeight="1">
      <c r="A46" s="233"/>
      <c r="B46" s="6">
        <v>42217</v>
      </c>
      <c r="C46" s="7" t="s">
        <v>68</v>
      </c>
      <c r="D46" s="8" t="s">
        <v>179</v>
      </c>
      <c r="E46" s="245" t="s">
        <v>43</v>
      </c>
      <c r="F46" s="246"/>
      <c r="G46" s="40">
        <v>13</v>
      </c>
      <c r="H46" s="9" t="s">
        <v>36</v>
      </c>
      <c r="I46" s="45" t="s">
        <v>97</v>
      </c>
      <c r="J46" s="247" t="s">
        <v>39</v>
      </c>
      <c r="K46" s="248"/>
      <c r="L46" s="18" t="s">
        <v>116</v>
      </c>
      <c r="M46" s="18" t="s">
        <v>112</v>
      </c>
      <c r="N46" s="18" t="s">
        <v>112</v>
      </c>
      <c r="O46" s="64" t="s">
        <v>145</v>
      </c>
    </row>
    <row r="47" spans="1:15" s="1" customFormat="1" ht="24.75" customHeight="1">
      <c r="A47" s="234"/>
      <c r="B47" s="28">
        <v>42217</v>
      </c>
      <c r="C47" s="7" t="s">
        <v>164</v>
      </c>
      <c r="D47" s="25" t="s">
        <v>35</v>
      </c>
      <c r="E47" s="271" t="s">
        <v>18</v>
      </c>
      <c r="F47" s="272"/>
      <c r="G47" s="48">
        <v>3</v>
      </c>
      <c r="H47" s="30" t="s">
        <v>36</v>
      </c>
      <c r="I47" s="43" t="s">
        <v>97</v>
      </c>
      <c r="J47" s="263" t="s">
        <v>22</v>
      </c>
      <c r="K47" s="264"/>
      <c r="L47" s="18" t="s">
        <v>43</v>
      </c>
      <c r="M47" s="18" t="s">
        <v>39</v>
      </c>
      <c r="N47" s="18" t="s">
        <v>39</v>
      </c>
      <c r="O47" s="64" t="s">
        <v>43</v>
      </c>
    </row>
    <row r="48" spans="1:15" s="1" customFormat="1" ht="24.75" customHeight="1" thickBot="1">
      <c r="A48" s="236"/>
      <c r="B48" s="99">
        <v>42280</v>
      </c>
      <c r="C48" s="102" t="s">
        <v>163</v>
      </c>
      <c r="D48" s="101" t="s">
        <v>42</v>
      </c>
      <c r="E48" s="278" t="s">
        <v>38</v>
      </c>
      <c r="F48" s="279"/>
      <c r="G48" s="38">
        <v>2</v>
      </c>
      <c r="H48" s="30" t="s">
        <v>166</v>
      </c>
      <c r="I48" s="43" t="s">
        <v>165</v>
      </c>
      <c r="J48" s="280" t="s">
        <v>40</v>
      </c>
      <c r="K48" s="281"/>
      <c r="L48" s="20"/>
      <c r="M48" s="20"/>
      <c r="N48" s="20"/>
      <c r="O48" s="59"/>
    </row>
    <row r="49" spans="1:15" s="1" customFormat="1" ht="24.75" customHeight="1">
      <c r="A49" s="232" t="s">
        <v>53</v>
      </c>
      <c r="B49" s="68">
        <v>42224</v>
      </c>
      <c r="C49" s="51" t="s">
        <v>87</v>
      </c>
      <c r="D49" s="52" t="s">
        <v>54</v>
      </c>
      <c r="E49" s="254" t="s">
        <v>149</v>
      </c>
      <c r="F49" s="276"/>
      <c r="G49" s="53">
        <v>1</v>
      </c>
      <c r="H49" s="54" t="s">
        <v>36</v>
      </c>
      <c r="I49" s="55" t="s">
        <v>93</v>
      </c>
      <c r="J49" s="256" t="s">
        <v>37</v>
      </c>
      <c r="K49" s="277"/>
      <c r="L49" s="56" t="str">
        <f>E50</f>
        <v>コバルトーレ</v>
      </c>
      <c r="M49" s="57" t="str">
        <f>J50</f>
        <v>AC　AZZURRI</v>
      </c>
      <c r="N49" s="57" t="str">
        <f aca="true" t="shared" si="3" ref="N49:N76">M49</f>
        <v>AC　AZZURRI</v>
      </c>
      <c r="O49" s="58" t="str">
        <f aca="true" t="shared" si="4" ref="O49:O72">L49</f>
        <v>コバルトーレ</v>
      </c>
    </row>
    <row r="50" spans="1:15" s="1" customFormat="1" ht="24.75" customHeight="1">
      <c r="A50" s="233"/>
      <c r="B50" s="32">
        <v>42224</v>
      </c>
      <c r="C50" s="7" t="s">
        <v>139</v>
      </c>
      <c r="D50" s="8" t="s">
        <v>138</v>
      </c>
      <c r="E50" s="245" t="s">
        <v>40</v>
      </c>
      <c r="F50" s="273"/>
      <c r="G50" s="85">
        <v>3</v>
      </c>
      <c r="H50" s="9" t="s">
        <v>36</v>
      </c>
      <c r="I50" s="45" t="s">
        <v>93</v>
      </c>
      <c r="J50" s="247" t="s">
        <v>75</v>
      </c>
      <c r="K50" s="274"/>
      <c r="L50" s="18" t="str">
        <f>E49</f>
        <v>シューレ</v>
      </c>
      <c r="M50" s="18" t="str">
        <f>J49</f>
        <v>仙台FC</v>
      </c>
      <c r="N50" s="18" t="str">
        <f t="shared" si="3"/>
        <v>仙台FC</v>
      </c>
      <c r="O50" s="64" t="str">
        <f t="shared" si="4"/>
        <v>シューレ</v>
      </c>
    </row>
    <row r="51" spans="1:15" s="1" customFormat="1" ht="24.75" customHeight="1">
      <c r="A51" s="234"/>
      <c r="B51" s="32">
        <v>42224</v>
      </c>
      <c r="C51" s="14" t="s">
        <v>87</v>
      </c>
      <c r="D51" s="8" t="s">
        <v>137</v>
      </c>
      <c r="E51" s="245" t="s">
        <v>18</v>
      </c>
      <c r="F51" s="273"/>
      <c r="G51" s="85">
        <v>1</v>
      </c>
      <c r="H51" s="9" t="s">
        <v>36</v>
      </c>
      <c r="I51" s="45" t="s">
        <v>153</v>
      </c>
      <c r="J51" s="249" t="s">
        <v>38</v>
      </c>
      <c r="K51" s="274"/>
      <c r="L51" s="18" t="str">
        <f>E52</f>
        <v>八木山中学校</v>
      </c>
      <c r="M51" s="18" t="str">
        <f>J52</f>
        <v>七ヶ浜ＳＣ</v>
      </c>
      <c r="N51" s="18" t="str">
        <f t="shared" si="3"/>
        <v>七ヶ浜ＳＣ</v>
      </c>
      <c r="O51" s="64" t="str">
        <f t="shared" si="4"/>
        <v>八木山中学校</v>
      </c>
    </row>
    <row r="52" spans="1:15" s="1" customFormat="1" ht="24.75" customHeight="1" thickBot="1">
      <c r="A52" s="235"/>
      <c r="B52" s="72">
        <v>42224</v>
      </c>
      <c r="C52" s="10" t="s">
        <v>86</v>
      </c>
      <c r="D52" s="11" t="s">
        <v>137</v>
      </c>
      <c r="E52" s="240" t="s">
        <v>21</v>
      </c>
      <c r="F52" s="275"/>
      <c r="G52" s="88">
        <v>2</v>
      </c>
      <c r="H52" s="12" t="s">
        <v>36</v>
      </c>
      <c r="I52" s="47" t="s">
        <v>94</v>
      </c>
      <c r="J52" s="242" t="s">
        <v>22</v>
      </c>
      <c r="K52" s="275"/>
      <c r="L52" s="61" t="str">
        <f>E51</f>
        <v>アバンツァーレ</v>
      </c>
      <c r="M52" s="61" t="str">
        <f>J51</f>
        <v>AC　Evolutivo</v>
      </c>
      <c r="N52" s="61" t="str">
        <f t="shared" si="3"/>
        <v>AC　Evolutivo</v>
      </c>
      <c r="O52" s="62" t="str">
        <f t="shared" si="4"/>
        <v>アバンツァーレ</v>
      </c>
    </row>
    <row r="53" spans="1:15" s="1" customFormat="1" ht="24.75" customHeight="1">
      <c r="A53" s="232" t="s">
        <v>55</v>
      </c>
      <c r="B53" s="50">
        <v>42232</v>
      </c>
      <c r="C53" s="51" t="s">
        <v>63</v>
      </c>
      <c r="D53" s="52" t="s">
        <v>56</v>
      </c>
      <c r="E53" s="254" t="s">
        <v>10</v>
      </c>
      <c r="F53" s="255"/>
      <c r="G53" s="66">
        <v>18</v>
      </c>
      <c r="H53" s="54" t="s">
        <v>36</v>
      </c>
      <c r="I53" s="55" t="s">
        <v>97</v>
      </c>
      <c r="J53" s="256" t="s">
        <v>39</v>
      </c>
      <c r="K53" s="257"/>
      <c r="L53" s="56" t="str">
        <f>E54</f>
        <v>仙台FC</v>
      </c>
      <c r="M53" s="57" t="str">
        <f>J54</f>
        <v>コバルトーレ</v>
      </c>
      <c r="N53" s="57" t="str">
        <f t="shared" si="3"/>
        <v>コバルトーレ</v>
      </c>
      <c r="O53" s="58" t="str">
        <f t="shared" si="4"/>
        <v>仙台FC</v>
      </c>
    </row>
    <row r="54" spans="1:15" s="1" customFormat="1" ht="24.75" customHeight="1">
      <c r="A54" s="233"/>
      <c r="B54" s="6">
        <v>42232</v>
      </c>
      <c r="C54" s="29" t="s">
        <v>64</v>
      </c>
      <c r="D54" s="8" t="s">
        <v>56</v>
      </c>
      <c r="E54" s="245" t="s">
        <v>37</v>
      </c>
      <c r="F54" s="246"/>
      <c r="G54" s="40">
        <v>5</v>
      </c>
      <c r="H54" s="9" t="s">
        <v>36</v>
      </c>
      <c r="I54" s="45" t="s">
        <v>97</v>
      </c>
      <c r="J54" s="247" t="s">
        <v>40</v>
      </c>
      <c r="K54" s="248"/>
      <c r="L54" s="18" t="str">
        <f>E53</f>
        <v>FCみやぎ</v>
      </c>
      <c r="M54" s="18" t="str">
        <f>J53</f>
        <v>シューレ</v>
      </c>
      <c r="N54" s="18" t="str">
        <f t="shared" si="3"/>
        <v>シューレ</v>
      </c>
      <c r="O54" s="64" t="str">
        <f t="shared" si="4"/>
        <v>FCみやぎ</v>
      </c>
    </row>
    <row r="55" spans="1:15" s="1" customFormat="1" ht="24.75" customHeight="1">
      <c r="A55" s="233"/>
      <c r="B55" s="6">
        <v>42232</v>
      </c>
      <c r="C55" s="14" t="s">
        <v>65</v>
      </c>
      <c r="D55" s="8" t="s">
        <v>56</v>
      </c>
      <c r="E55" s="245" t="s">
        <v>43</v>
      </c>
      <c r="F55" s="246"/>
      <c r="G55" s="40">
        <v>5</v>
      </c>
      <c r="H55" s="9" t="s">
        <v>36</v>
      </c>
      <c r="I55" s="45" t="s">
        <v>97</v>
      </c>
      <c r="J55" s="249" t="s">
        <v>18</v>
      </c>
      <c r="K55" s="248"/>
      <c r="L55" s="18" t="str">
        <f>E56</f>
        <v>AC　Evolutivo</v>
      </c>
      <c r="M55" s="18" t="str">
        <f>J56</f>
        <v>七ヶ浜ＳＣ</v>
      </c>
      <c r="N55" s="18" t="str">
        <f t="shared" si="3"/>
        <v>七ヶ浜ＳＣ</v>
      </c>
      <c r="O55" s="64" t="str">
        <f t="shared" si="4"/>
        <v>AC　Evolutivo</v>
      </c>
    </row>
    <row r="56" spans="1:15" s="1" customFormat="1" ht="24.75" customHeight="1" thickBot="1">
      <c r="A56" s="236"/>
      <c r="B56" s="28">
        <v>42232</v>
      </c>
      <c r="C56" s="29" t="s">
        <v>66</v>
      </c>
      <c r="D56" s="25" t="s">
        <v>56</v>
      </c>
      <c r="E56" s="271" t="s">
        <v>38</v>
      </c>
      <c r="F56" s="272"/>
      <c r="G56" s="48">
        <v>4</v>
      </c>
      <c r="H56" s="30" t="s">
        <v>36</v>
      </c>
      <c r="I56" s="43" t="s">
        <v>153</v>
      </c>
      <c r="J56" s="263" t="s">
        <v>22</v>
      </c>
      <c r="K56" s="264"/>
      <c r="L56" s="20" t="str">
        <f>E55</f>
        <v>AC　AZZURRI</v>
      </c>
      <c r="M56" s="20" t="str">
        <f>J55</f>
        <v>アバンツァーレ</v>
      </c>
      <c r="N56" s="20" t="str">
        <f t="shared" si="3"/>
        <v>アバンツァーレ</v>
      </c>
      <c r="O56" s="59" t="str">
        <f t="shared" si="4"/>
        <v>AC　AZZURRI</v>
      </c>
    </row>
    <row r="57" spans="1:15" s="1" customFormat="1" ht="24.75" customHeight="1">
      <c r="A57" s="232" t="s">
        <v>57</v>
      </c>
      <c r="B57" s="68">
        <v>42269</v>
      </c>
      <c r="C57" s="51" t="s">
        <v>67</v>
      </c>
      <c r="D57" s="52" t="s">
        <v>42</v>
      </c>
      <c r="E57" s="254" t="s">
        <v>40</v>
      </c>
      <c r="F57" s="255"/>
      <c r="G57" s="66">
        <v>0</v>
      </c>
      <c r="H57" s="54" t="s">
        <v>36</v>
      </c>
      <c r="I57" s="55" t="s">
        <v>119</v>
      </c>
      <c r="J57" s="256" t="s">
        <v>10</v>
      </c>
      <c r="K57" s="257"/>
      <c r="L57" s="56" t="str">
        <f>E58</f>
        <v>アバンツァーレ</v>
      </c>
      <c r="M57" s="57" t="str">
        <f>J58</f>
        <v>仙台FC</v>
      </c>
      <c r="N57" s="57" t="str">
        <f t="shared" si="3"/>
        <v>仙台FC</v>
      </c>
      <c r="O57" s="58" t="str">
        <f t="shared" si="4"/>
        <v>アバンツァーレ</v>
      </c>
    </row>
    <row r="58" spans="1:15" s="1" customFormat="1" ht="24.75" customHeight="1">
      <c r="A58" s="233"/>
      <c r="B58" s="31">
        <v>42269</v>
      </c>
      <c r="C58" s="7" t="s">
        <v>68</v>
      </c>
      <c r="D58" s="8" t="s">
        <v>42</v>
      </c>
      <c r="E58" s="245" t="s">
        <v>18</v>
      </c>
      <c r="F58" s="246"/>
      <c r="G58" s="40">
        <v>4</v>
      </c>
      <c r="H58" s="9" t="s">
        <v>36</v>
      </c>
      <c r="I58" s="45" t="s">
        <v>94</v>
      </c>
      <c r="J58" s="247" t="s">
        <v>37</v>
      </c>
      <c r="K58" s="248"/>
      <c r="L58" s="18" t="str">
        <f>E57</f>
        <v>コバルトーレ</v>
      </c>
      <c r="M58" s="18" t="str">
        <f>J57</f>
        <v>FCみやぎ</v>
      </c>
      <c r="N58" s="18" t="str">
        <f t="shared" si="3"/>
        <v>FCみやぎ</v>
      </c>
      <c r="O58" s="64" t="str">
        <f t="shared" si="4"/>
        <v>コバルトーレ</v>
      </c>
    </row>
    <row r="59" spans="1:15" s="1" customFormat="1" ht="24.75" customHeight="1">
      <c r="A59" s="233"/>
      <c r="B59" s="31">
        <v>42269</v>
      </c>
      <c r="C59" s="7" t="s">
        <v>71</v>
      </c>
      <c r="D59" s="8" t="s">
        <v>42</v>
      </c>
      <c r="E59" s="249" t="s">
        <v>22</v>
      </c>
      <c r="F59" s="248"/>
      <c r="G59" s="35">
        <v>0</v>
      </c>
      <c r="H59" s="9" t="s">
        <v>36</v>
      </c>
      <c r="I59" s="45" t="s">
        <v>154</v>
      </c>
      <c r="J59" s="249" t="s">
        <v>43</v>
      </c>
      <c r="K59" s="248"/>
      <c r="L59" s="18" t="str">
        <f>E60</f>
        <v>八木山中学校</v>
      </c>
      <c r="M59" s="18" t="str">
        <f>J60</f>
        <v>AC　Evolutivo</v>
      </c>
      <c r="N59" s="18" t="str">
        <f t="shared" si="3"/>
        <v>AC　Evolutivo</v>
      </c>
      <c r="O59" s="64" t="str">
        <f t="shared" si="4"/>
        <v>八木山中学校</v>
      </c>
    </row>
    <row r="60" spans="1:15" s="1" customFormat="1" ht="24.75" customHeight="1" thickBot="1">
      <c r="A60" s="235"/>
      <c r="B60" s="69">
        <v>42269</v>
      </c>
      <c r="C60" s="10" t="s">
        <v>72</v>
      </c>
      <c r="D60" s="11" t="s">
        <v>42</v>
      </c>
      <c r="E60" s="240" t="s">
        <v>21</v>
      </c>
      <c r="F60" s="241"/>
      <c r="G60" s="65">
        <v>0</v>
      </c>
      <c r="H60" s="12" t="s">
        <v>36</v>
      </c>
      <c r="I60" s="47" t="s">
        <v>155</v>
      </c>
      <c r="J60" s="242" t="s">
        <v>38</v>
      </c>
      <c r="K60" s="241"/>
      <c r="L60" s="61" t="str">
        <f>E59</f>
        <v>七ヶ浜ＳＣ</v>
      </c>
      <c r="M60" s="61" t="str">
        <f>J59</f>
        <v>AC　AZZURRI</v>
      </c>
      <c r="N60" s="61" t="str">
        <f t="shared" si="3"/>
        <v>AC　AZZURRI</v>
      </c>
      <c r="O60" s="62" t="str">
        <f t="shared" si="4"/>
        <v>七ヶ浜ＳＣ</v>
      </c>
    </row>
    <row r="61" spans="1:15" s="1" customFormat="1" ht="24.75" customHeight="1">
      <c r="A61" s="232" t="s">
        <v>58</v>
      </c>
      <c r="B61" s="50">
        <v>42270</v>
      </c>
      <c r="C61" s="51" t="s">
        <v>63</v>
      </c>
      <c r="D61" s="52" t="s">
        <v>59</v>
      </c>
      <c r="E61" s="254" t="s">
        <v>10</v>
      </c>
      <c r="F61" s="255"/>
      <c r="G61" s="66">
        <v>6</v>
      </c>
      <c r="H61" s="54" t="s">
        <v>36</v>
      </c>
      <c r="I61" s="55" t="s">
        <v>97</v>
      </c>
      <c r="J61" s="256" t="s">
        <v>18</v>
      </c>
      <c r="K61" s="257"/>
      <c r="L61" s="56" t="str">
        <f>E62</f>
        <v>仙台FC</v>
      </c>
      <c r="M61" s="57" t="str">
        <f>J62</f>
        <v>七ヶ浜ＳＣ</v>
      </c>
      <c r="N61" s="57" t="str">
        <f t="shared" si="3"/>
        <v>七ヶ浜ＳＣ</v>
      </c>
      <c r="O61" s="58" t="str">
        <f t="shared" si="4"/>
        <v>仙台FC</v>
      </c>
    </row>
    <row r="62" spans="1:15" s="1" customFormat="1" ht="24.75" customHeight="1">
      <c r="A62" s="233"/>
      <c r="B62" s="6">
        <v>42270</v>
      </c>
      <c r="C62" s="29" t="s">
        <v>64</v>
      </c>
      <c r="D62" s="8" t="s">
        <v>59</v>
      </c>
      <c r="E62" s="245" t="s">
        <v>37</v>
      </c>
      <c r="F62" s="246"/>
      <c r="G62" s="40">
        <v>4</v>
      </c>
      <c r="H62" s="9" t="s">
        <v>36</v>
      </c>
      <c r="I62" s="45" t="s">
        <v>94</v>
      </c>
      <c r="J62" s="249" t="s">
        <v>22</v>
      </c>
      <c r="K62" s="248"/>
      <c r="L62" s="18" t="str">
        <f>E61</f>
        <v>FCみやぎ</v>
      </c>
      <c r="M62" s="18" t="str">
        <f>J61</f>
        <v>アバンツァーレ</v>
      </c>
      <c r="N62" s="18" t="str">
        <f t="shared" si="3"/>
        <v>アバンツァーレ</v>
      </c>
      <c r="O62" s="64" t="str">
        <f t="shared" si="4"/>
        <v>FCみやぎ</v>
      </c>
    </row>
    <row r="63" spans="1:15" s="1" customFormat="1" ht="24.75" customHeight="1">
      <c r="A63" s="233"/>
      <c r="B63" s="6">
        <v>42270</v>
      </c>
      <c r="C63" s="14" t="s">
        <v>65</v>
      </c>
      <c r="D63" s="8" t="s">
        <v>59</v>
      </c>
      <c r="E63" s="245" t="s">
        <v>43</v>
      </c>
      <c r="F63" s="246"/>
      <c r="G63" s="40">
        <v>4</v>
      </c>
      <c r="H63" s="9" t="s">
        <v>36</v>
      </c>
      <c r="I63" s="45" t="s">
        <v>97</v>
      </c>
      <c r="J63" s="247" t="s">
        <v>21</v>
      </c>
      <c r="K63" s="248"/>
      <c r="L63" s="18" t="str">
        <f>E64</f>
        <v>シューレ</v>
      </c>
      <c r="M63" s="18" t="str">
        <f>J64</f>
        <v>コバルトーレ</v>
      </c>
      <c r="N63" s="18" t="str">
        <f t="shared" si="3"/>
        <v>コバルトーレ</v>
      </c>
      <c r="O63" s="64" t="str">
        <f t="shared" si="4"/>
        <v>シューレ</v>
      </c>
    </row>
    <row r="64" spans="1:15" s="1" customFormat="1" ht="24.75" customHeight="1" thickBot="1">
      <c r="A64" s="235"/>
      <c r="B64" s="37">
        <v>42270</v>
      </c>
      <c r="C64" s="10" t="s">
        <v>66</v>
      </c>
      <c r="D64" s="11" t="s">
        <v>59</v>
      </c>
      <c r="E64" s="269" t="s">
        <v>39</v>
      </c>
      <c r="F64" s="270"/>
      <c r="G64" s="67">
        <v>0</v>
      </c>
      <c r="H64" s="12" t="s">
        <v>36</v>
      </c>
      <c r="I64" s="47" t="s">
        <v>154</v>
      </c>
      <c r="J64" s="242" t="s">
        <v>40</v>
      </c>
      <c r="K64" s="241"/>
      <c r="L64" s="61" t="str">
        <f>E63</f>
        <v>AC　AZZURRI</v>
      </c>
      <c r="M64" s="61" t="str">
        <f>J63</f>
        <v>八木山中学校</v>
      </c>
      <c r="N64" s="61" t="str">
        <f t="shared" si="3"/>
        <v>八木山中学校</v>
      </c>
      <c r="O64" s="62" t="str">
        <f t="shared" si="4"/>
        <v>AC　AZZURRI</v>
      </c>
    </row>
    <row r="65" spans="1:15" s="1" customFormat="1" ht="24.75" customHeight="1">
      <c r="A65" s="232" t="s">
        <v>60</v>
      </c>
      <c r="B65" s="50">
        <v>42281</v>
      </c>
      <c r="C65" s="51" t="s">
        <v>63</v>
      </c>
      <c r="D65" s="52" t="s">
        <v>35</v>
      </c>
      <c r="E65" s="254" t="s">
        <v>37</v>
      </c>
      <c r="F65" s="255"/>
      <c r="G65" s="66">
        <v>0</v>
      </c>
      <c r="H65" s="54" t="s">
        <v>36</v>
      </c>
      <c r="I65" s="55" t="s">
        <v>154</v>
      </c>
      <c r="J65" s="256" t="s">
        <v>10</v>
      </c>
      <c r="K65" s="257"/>
      <c r="L65" s="56" t="s">
        <v>116</v>
      </c>
      <c r="M65" s="57" t="str">
        <f>J66</f>
        <v>AC　AZZURRI</v>
      </c>
      <c r="N65" s="57" t="str">
        <f t="shared" si="3"/>
        <v>AC　AZZURRI</v>
      </c>
      <c r="O65" s="100" t="s">
        <v>38</v>
      </c>
    </row>
    <row r="66" spans="1:15" s="1" customFormat="1" ht="24.75" customHeight="1">
      <c r="A66" s="233"/>
      <c r="B66" s="6">
        <v>42281</v>
      </c>
      <c r="C66" s="29" t="s">
        <v>64</v>
      </c>
      <c r="D66" s="8" t="s">
        <v>35</v>
      </c>
      <c r="E66" s="245" t="s">
        <v>38</v>
      </c>
      <c r="F66" s="246"/>
      <c r="G66" s="40">
        <v>0</v>
      </c>
      <c r="H66" s="9" t="s">
        <v>36</v>
      </c>
      <c r="I66" s="45" t="s">
        <v>153</v>
      </c>
      <c r="J66" s="247" t="s">
        <v>43</v>
      </c>
      <c r="K66" s="248"/>
      <c r="L66" s="18" t="s">
        <v>116</v>
      </c>
      <c r="M66" s="18" t="str">
        <f>J65</f>
        <v>FCみやぎ</v>
      </c>
      <c r="N66" s="18" t="str">
        <f t="shared" si="3"/>
        <v>FCみやぎ</v>
      </c>
      <c r="O66" s="60" t="s">
        <v>169</v>
      </c>
    </row>
    <row r="67" spans="1:15" s="1" customFormat="1" ht="24.75" customHeight="1">
      <c r="A67" s="233"/>
      <c r="B67" s="6">
        <v>42281</v>
      </c>
      <c r="C67" s="14" t="s">
        <v>65</v>
      </c>
      <c r="D67" s="8" t="s">
        <v>35</v>
      </c>
      <c r="E67" s="245" t="s">
        <v>18</v>
      </c>
      <c r="F67" s="246"/>
      <c r="G67" s="40">
        <v>10</v>
      </c>
      <c r="H67" s="9" t="s">
        <v>36</v>
      </c>
      <c r="I67" s="45" t="s">
        <v>97</v>
      </c>
      <c r="J67" s="247" t="s">
        <v>21</v>
      </c>
      <c r="K67" s="248"/>
      <c r="L67" s="18" t="s">
        <v>116</v>
      </c>
      <c r="M67" s="18" t="str">
        <f>J68</f>
        <v>シューレ</v>
      </c>
      <c r="N67" s="18" t="str">
        <f t="shared" si="3"/>
        <v>シューレ</v>
      </c>
      <c r="O67" s="64" t="s">
        <v>170</v>
      </c>
    </row>
    <row r="68" spans="1:15" s="1" customFormat="1" ht="24.75" customHeight="1" thickBot="1">
      <c r="A68" s="236"/>
      <c r="B68" s="28">
        <v>42281</v>
      </c>
      <c r="C68" s="29" t="s">
        <v>66</v>
      </c>
      <c r="D68" s="25" t="s">
        <v>35</v>
      </c>
      <c r="E68" s="263" t="s">
        <v>22</v>
      </c>
      <c r="F68" s="264"/>
      <c r="G68" s="49">
        <v>5</v>
      </c>
      <c r="H68" s="30" t="s">
        <v>36</v>
      </c>
      <c r="I68" s="43" t="s">
        <v>94</v>
      </c>
      <c r="J68" s="263" t="s">
        <v>39</v>
      </c>
      <c r="K68" s="264"/>
      <c r="L68" s="20" t="str">
        <f>E67</f>
        <v>アバンツァーレ</v>
      </c>
      <c r="M68" s="20" t="str">
        <f>J67</f>
        <v>八木山中学校</v>
      </c>
      <c r="N68" s="20" t="str">
        <f t="shared" si="3"/>
        <v>八木山中学校</v>
      </c>
      <c r="O68" s="59" t="str">
        <f>L68</f>
        <v>アバンツァーレ</v>
      </c>
    </row>
    <row r="69" spans="1:15" s="1" customFormat="1" ht="24.75" customHeight="1">
      <c r="A69" s="232" t="s">
        <v>61</v>
      </c>
      <c r="B69" s="50">
        <v>42295</v>
      </c>
      <c r="C69" s="51" t="s">
        <v>67</v>
      </c>
      <c r="D69" s="52" t="s">
        <v>42</v>
      </c>
      <c r="E69" s="265" t="s">
        <v>10</v>
      </c>
      <c r="F69" s="266"/>
      <c r="G69" s="107">
        <v>4</v>
      </c>
      <c r="H69" s="108" t="s">
        <v>36</v>
      </c>
      <c r="I69" s="109" t="s">
        <v>180</v>
      </c>
      <c r="J69" s="267" t="s">
        <v>43</v>
      </c>
      <c r="K69" s="268"/>
      <c r="L69" s="56" t="str">
        <f>E70</f>
        <v>AC　Evolutivo</v>
      </c>
      <c r="M69" s="57" t="str">
        <f>J70</f>
        <v>仙台FC</v>
      </c>
      <c r="N69" s="57" t="str">
        <f t="shared" si="3"/>
        <v>仙台FC</v>
      </c>
      <c r="O69" s="58" t="str">
        <f t="shared" si="4"/>
        <v>AC　Evolutivo</v>
      </c>
    </row>
    <row r="70" spans="1:15" s="1" customFormat="1" ht="24.75" customHeight="1">
      <c r="A70" s="233"/>
      <c r="B70" s="6">
        <v>42295</v>
      </c>
      <c r="C70" s="7" t="s">
        <v>68</v>
      </c>
      <c r="D70" s="8" t="s">
        <v>42</v>
      </c>
      <c r="E70" s="258" t="s">
        <v>38</v>
      </c>
      <c r="F70" s="259"/>
      <c r="G70" s="110">
        <v>1</v>
      </c>
      <c r="H70" s="111" t="s">
        <v>36</v>
      </c>
      <c r="I70" s="112" t="s">
        <v>181</v>
      </c>
      <c r="J70" s="260" t="s">
        <v>37</v>
      </c>
      <c r="K70" s="261"/>
      <c r="L70" s="18" t="str">
        <f>E69</f>
        <v>FCみやぎ</v>
      </c>
      <c r="M70" s="18" t="str">
        <f>J69</f>
        <v>AC　AZZURRI</v>
      </c>
      <c r="N70" s="18" t="str">
        <f t="shared" si="3"/>
        <v>AC　AZZURRI</v>
      </c>
      <c r="O70" s="64" t="str">
        <f t="shared" si="4"/>
        <v>FCみやぎ</v>
      </c>
    </row>
    <row r="71" spans="1:15" s="1" customFormat="1" ht="24.75" customHeight="1">
      <c r="A71" s="233"/>
      <c r="B71" s="6">
        <v>42295</v>
      </c>
      <c r="C71" s="7" t="s">
        <v>71</v>
      </c>
      <c r="D71" s="8" t="s">
        <v>42</v>
      </c>
      <c r="E71" s="258" t="s">
        <v>39</v>
      </c>
      <c r="F71" s="259"/>
      <c r="G71" s="110">
        <v>0</v>
      </c>
      <c r="H71" s="111" t="s">
        <v>36</v>
      </c>
      <c r="I71" s="112" t="s">
        <v>181</v>
      </c>
      <c r="J71" s="262" t="s">
        <v>18</v>
      </c>
      <c r="K71" s="261"/>
      <c r="L71" s="18" t="str">
        <f>E72</f>
        <v>コバルトーレ</v>
      </c>
      <c r="M71" s="18" t="str">
        <f>J72</f>
        <v>八木山中学校</v>
      </c>
      <c r="N71" s="18" t="str">
        <f t="shared" si="3"/>
        <v>八木山中学校</v>
      </c>
      <c r="O71" s="64" t="str">
        <f t="shared" si="4"/>
        <v>コバルトーレ</v>
      </c>
    </row>
    <row r="72" spans="1:15" s="1" customFormat="1" ht="24.75" customHeight="1" thickBot="1">
      <c r="A72" s="235"/>
      <c r="B72" s="37">
        <v>42295</v>
      </c>
      <c r="C72" s="10" t="s">
        <v>72</v>
      </c>
      <c r="D72" s="11" t="s">
        <v>42</v>
      </c>
      <c r="E72" s="250" t="s">
        <v>40</v>
      </c>
      <c r="F72" s="251"/>
      <c r="G72" s="113">
        <v>0</v>
      </c>
      <c r="H72" s="114" t="s">
        <v>36</v>
      </c>
      <c r="I72" s="115" t="s">
        <v>182</v>
      </c>
      <c r="J72" s="252" t="s">
        <v>21</v>
      </c>
      <c r="K72" s="253"/>
      <c r="L72" s="61" t="str">
        <f>E71</f>
        <v>シューレ</v>
      </c>
      <c r="M72" s="61" t="str">
        <f>J71</f>
        <v>アバンツァーレ</v>
      </c>
      <c r="N72" s="61" t="str">
        <f t="shared" si="3"/>
        <v>アバンツァーレ</v>
      </c>
      <c r="O72" s="62" t="str">
        <f t="shared" si="4"/>
        <v>シューレ</v>
      </c>
    </row>
    <row r="73" spans="1:15" s="1" customFormat="1" ht="24.75" customHeight="1">
      <c r="A73" s="232" t="s">
        <v>62</v>
      </c>
      <c r="B73" s="68">
        <v>42301</v>
      </c>
      <c r="C73" s="51" t="s">
        <v>67</v>
      </c>
      <c r="D73" s="52" t="s">
        <v>35</v>
      </c>
      <c r="E73" s="254" t="s">
        <v>38</v>
      </c>
      <c r="F73" s="255"/>
      <c r="G73" s="66"/>
      <c r="H73" s="54" t="s">
        <v>36</v>
      </c>
      <c r="I73" s="55"/>
      <c r="J73" s="256" t="s">
        <v>10</v>
      </c>
      <c r="K73" s="257"/>
      <c r="L73" s="104" t="s">
        <v>116</v>
      </c>
      <c r="M73" s="57" t="str">
        <f>J74</f>
        <v>AC　AZZURRI</v>
      </c>
      <c r="N73" s="57" t="str">
        <f t="shared" si="3"/>
        <v>AC　AZZURRI</v>
      </c>
      <c r="O73" s="58" t="s">
        <v>96</v>
      </c>
    </row>
    <row r="74" spans="1:15" s="1" customFormat="1" ht="24.75" customHeight="1">
      <c r="A74" s="233"/>
      <c r="B74" s="31">
        <v>42301</v>
      </c>
      <c r="C74" s="7" t="s">
        <v>68</v>
      </c>
      <c r="D74" s="8" t="s">
        <v>35</v>
      </c>
      <c r="E74" s="245" t="s">
        <v>37</v>
      </c>
      <c r="F74" s="246"/>
      <c r="G74" s="40"/>
      <c r="H74" s="9" t="s">
        <v>36</v>
      </c>
      <c r="I74" s="45"/>
      <c r="J74" s="247" t="s">
        <v>43</v>
      </c>
      <c r="K74" s="248"/>
      <c r="L74" s="105" t="s">
        <v>116</v>
      </c>
      <c r="M74" s="18" t="str">
        <f>J73</f>
        <v>FCみやぎ</v>
      </c>
      <c r="N74" s="18" t="str">
        <f t="shared" si="3"/>
        <v>FCみやぎ</v>
      </c>
      <c r="O74" s="64" t="s">
        <v>188</v>
      </c>
    </row>
    <row r="75" spans="1:15" s="1" customFormat="1" ht="24.75" customHeight="1">
      <c r="A75" s="234"/>
      <c r="B75" s="31">
        <v>42301</v>
      </c>
      <c r="C75" s="7" t="s">
        <v>71</v>
      </c>
      <c r="D75" s="8" t="s">
        <v>35</v>
      </c>
      <c r="E75" s="249" t="s">
        <v>22</v>
      </c>
      <c r="F75" s="248"/>
      <c r="G75" s="35"/>
      <c r="H75" s="9" t="s">
        <v>36</v>
      </c>
      <c r="I75" s="45"/>
      <c r="J75" s="249" t="s">
        <v>40</v>
      </c>
      <c r="K75" s="248"/>
      <c r="L75" s="105" t="s">
        <v>116</v>
      </c>
      <c r="M75" s="18" t="str">
        <f>J76</f>
        <v>シューレ</v>
      </c>
      <c r="N75" s="18" t="str">
        <f t="shared" si="3"/>
        <v>シューレ</v>
      </c>
      <c r="O75" s="64" t="s">
        <v>117</v>
      </c>
    </row>
    <row r="76" spans="1:15" s="1" customFormat="1" ht="24.75" customHeight="1" thickBot="1">
      <c r="A76" s="235"/>
      <c r="B76" s="69">
        <v>42301</v>
      </c>
      <c r="C76" s="10" t="s">
        <v>72</v>
      </c>
      <c r="D76" s="11" t="s">
        <v>35</v>
      </c>
      <c r="E76" s="240" t="s">
        <v>21</v>
      </c>
      <c r="F76" s="241"/>
      <c r="G76" s="65"/>
      <c r="H76" s="12" t="s">
        <v>36</v>
      </c>
      <c r="I76" s="47"/>
      <c r="J76" s="242" t="s">
        <v>39</v>
      </c>
      <c r="K76" s="241"/>
      <c r="L76" s="106" t="s">
        <v>116</v>
      </c>
      <c r="M76" s="61" t="str">
        <f>J75</f>
        <v>コバルトーレ</v>
      </c>
      <c r="N76" s="61" t="str">
        <f t="shared" si="3"/>
        <v>コバルトーレ</v>
      </c>
      <c r="O76" s="62" t="s">
        <v>189</v>
      </c>
    </row>
  </sheetData>
  <sheetProtection/>
  <mergeCells count="166">
    <mergeCell ref="E6:F6"/>
    <mergeCell ref="J6:K6"/>
    <mergeCell ref="E9:F9"/>
    <mergeCell ref="J9:K9"/>
    <mergeCell ref="E7:F7"/>
    <mergeCell ref="J7:K7"/>
    <mergeCell ref="E11:F11"/>
    <mergeCell ref="J11:K11"/>
    <mergeCell ref="E4:F4"/>
    <mergeCell ref="J4:K4"/>
    <mergeCell ref="A1:O1"/>
    <mergeCell ref="E2:K2"/>
    <mergeCell ref="E3:F3"/>
    <mergeCell ref="J3:K3"/>
    <mergeCell ref="E5:F5"/>
    <mergeCell ref="J5:K5"/>
    <mergeCell ref="E13:F13"/>
    <mergeCell ref="J13:K13"/>
    <mergeCell ref="E14:F14"/>
    <mergeCell ref="J14:K14"/>
    <mergeCell ref="E8:F8"/>
    <mergeCell ref="J8:K8"/>
    <mergeCell ref="E12:F12"/>
    <mergeCell ref="J12:K12"/>
    <mergeCell ref="E10:F10"/>
    <mergeCell ref="J10:K10"/>
    <mergeCell ref="E17:F17"/>
    <mergeCell ref="J17:K17"/>
    <mergeCell ref="E15:F15"/>
    <mergeCell ref="J15:K15"/>
    <mergeCell ref="E16:F16"/>
    <mergeCell ref="J16:K16"/>
    <mergeCell ref="E22:F22"/>
    <mergeCell ref="J22:K22"/>
    <mergeCell ref="E20:F20"/>
    <mergeCell ref="J20:K20"/>
    <mergeCell ref="E18:F18"/>
    <mergeCell ref="J18:K18"/>
    <mergeCell ref="E19:F19"/>
    <mergeCell ref="J19:K19"/>
    <mergeCell ref="E21:F21"/>
    <mergeCell ref="J21:K21"/>
    <mergeCell ref="E26:F26"/>
    <mergeCell ref="J26:K26"/>
    <mergeCell ref="E23:F23"/>
    <mergeCell ref="J23:K23"/>
    <mergeCell ref="E24:F24"/>
    <mergeCell ref="J24:K24"/>
    <mergeCell ref="E25:F25"/>
    <mergeCell ref="J25:K25"/>
    <mergeCell ref="E29:F29"/>
    <mergeCell ref="J29:K29"/>
    <mergeCell ref="E30:F30"/>
    <mergeCell ref="J30:K30"/>
    <mergeCell ref="E27:F27"/>
    <mergeCell ref="J27:K27"/>
    <mergeCell ref="E28:F28"/>
    <mergeCell ref="J28:K28"/>
    <mergeCell ref="E33:F33"/>
    <mergeCell ref="J33:K33"/>
    <mergeCell ref="E31:F31"/>
    <mergeCell ref="J31:K31"/>
    <mergeCell ref="E32:F32"/>
    <mergeCell ref="J32:K32"/>
    <mergeCell ref="J36:K36"/>
    <mergeCell ref="E37:F37"/>
    <mergeCell ref="J37:K37"/>
    <mergeCell ref="E34:F34"/>
    <mergeCell ref="J34:K34"/>
    <mergeCell ref="E35:F35"/>
    <mergeCell ref="J35:K35"/>
    <mergeCell ref="E41:F41"/>
    <mergeCell ref="J41:K41"/>
    <mergeCell ref="E42:F42"/>
    <mergeCell ref="J42:K42"/>
    <mergeCell ref="E38:F38"/>
    <mergeCell ref="J38:K38"/>
    <mergeCell ref="A39:O39"/>
    <mergeCell ref="E40:K40"/>
    <mergeCell ref="A35:A38"/>
    <mergeCell ref="E36:F36"/>
    <mergeCell ref="E45:F45"/>
    <mergeCell ref="J45:K45"/>
    <mergeCell ref="E46:F46"/>
    <mergeCell ref="J46:K46"/>
    <mergeCell ref="E43:F43"/>
    <mergeCell ref="E44:F44"/>
    <mergeCell ref="J43:K43"/>
    <mergeCell ref="J44:K44"/>
    <mergeCell ref="E49:F49"/>
    <mergeCell ref="J49:K49"/>
    <mergeCell ref="E50:F50"/>
    <mergeCell ref="J50:K50"/>
    <mergeCell ref="E47:F47"/>
    <mergeCell ref="J47:K47"/>
    <mergeCell ref="E48:F48"/>
    <mergeCell ref="J48:K48"/>
    <mergeCell ref="E53:F53"/>
    <mergeCell ref="J53:K53"/>
    <mergeCell ref="E54:F54"/>
    <mergeCell ref="J54:K54"/>
    <mergeCell ref="E51:F51"/>
    <mergeCell ref="J51:K51"/>
    <mergeCell ref="E52:F52"/>
    <mergeCell ref="J52:K52"/>
    <mergeCell ref="E56:F56"/>
    <mergeCell ref="J56:K56"/>
    <mergeCell ref="E57:F57"/>
    <mergeCell ref="J57:K57"/>
    <mergeCell ref="E55:F55"/>
    <mergeCell ref="J55:K55"/>
    <mergeCell ref="E60:F60"/>
    <mergeCell ref="J60:K60"/>
    <mergeCell ref="E61:F61"/>
    <mergeCell ref="J61:K61"/>
    <mergeCell ref="E58:F58"/>
    <mergeCell ref="J58:K58"/>
    <mergeCell ref="E59:F59"/>
    <mergeCell ref="J59:K59"/>
    <mergeCell ref="E63:F63"/>
    <mergeCell ref="J63:K63"/>
    <mergeCell ref="E64:F64"/>
    <mergeCell ref="J64:K64"/>
    <mergeCell ref="E62:F62"/>
    <mergeCell ref="J62:K62"/>
    <mergeCell ref="E67:F67"/>
    <mergeCell ref="J67:K67"/>
    <mergeCell ref="E65:F65"/>
    <mergeCell ref="J65:K65"/>
    <mergeCell ref="E66:F66"/>
    <mergeCell ref="J66:K66"/>
    <mergeCell ref="E70:F70"/>
    <mergeCell ref="J70:K70"/>
    <mergeCell ref="E71:F71"/>
    <mergeCell ref="J71:K71"/>
    <mergeCell ref="E68:F68"/>
    <mergeCell ref="J68:K68"/>
    <mergeCell ref="E69:F69"/>
    <mergeCell ref="J69:K69"/>
    <mergeCell ref="E74:F74"/>
    <mergeCell ref="J74:K74"/>
    <mergeCell ref="E75:F75"/>
    <mergeCell ref="J75:K75"/>
    <mergeCell ref="E72:F72"/>
    <mergeCell ref="J72:K72"/>
    <mergeCell ref="E73:F73"/>
    <mergeCell ref="J73:K73"/>
    <mergeCell ref="E76:F76"/>
    <mergeCell ref="J76:K76"/>
    <mergeCell ref="A3:A6"/>
    <mergeCell ref="A7:A10"/>
    <mergeCell ref="A11:A14"/>
    <mergeCell ref="A15:A18"/>
    <mergeCell ref="A19:A22"/>
    <mergeCell ref="A23:A26"/>
    <mergeCell ref="A27:A30"/>
    <mergeCell ref="A31:A34"/>
    <mergeCell ref="A73:A76"/>
    <mergeCell ref="A57:A60"/>
    <mergeCell ref="A61:A64"/>
    <mergeCell ref="A65:A68"/>
    <mergeCell ref="A69:A72"/>
    <mergeCell ref="A41:A44"/>
    <mergeCell ref="A45:A48"/>
    <mergeCell ref="A49:A52"/>
    <mergeCell ref="A53:A56"/>
  </mergeCells>
  <printOptions/>
  <pageMargins left="0.11805555555555555" right="0.11805555555555555" top="0.15694444444444444" bottom="0.15694444444444444" header="0.3145833333333333" footer="0.3145833333333333"/>
  <pageSetup horizontalDpi="600" verticalDpi="600" orientation="portrait" paperSize="9" scale="74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6">
      <selection activeCell="C41" sqref="C41"/>
    </sheetView>
  </sheetViews>
  <sheetFormatPr defaultColWidth="9.00390625" defaultRowHeight="13.5"/>
  <cols>
    <col min="1" max="1" width="11.875" style="78" customWidth="1"/>
    <col min="2" max="2" width="15.75390625" style="78" customWidth="1"/>
    <col min="3" max="3" width="18.25390625" style="78" customWidth="1"/>
    <col min="4" max="5" width="5.75390625" style="78" customWidth="1"/>
    <col min="6" max="6" width="17.375" style="78" customWidth="1"/>
    <col min="7" max="7" width="18.875" style="78" customWidth="1"/>
    <col min="8" max="16384" width="9.00390625" style="78" customWidth="1"/>
  </cols>
  <sheetData>
    <row r="1" spans="1:7" ht="26.25" customHeight="1">
      <c r="A1" s="297" t="s">
        <v>105</v>
      </c>
      <c r="B1" s="297"/>
      <c r="C1" s="297"/>
      <c r="D1" s="297"/>
      <c r="E1" s="297"/>
      <c r="F1" s="297"/>
      <c r="G1" s="297"/>
    </row>
    <row r="2" spans="1:7" s="80" customFormat="1" ht="26.25" customHeight="1">
      <c r="A2" s="73" t="s">
        <v>103</v>
      </c>
      <c r="B2" s="74" t="s">
        <v>106</v>
      </c>
      <c r="C2" s="75" t="s">
        <v>99</v>
      </c>
      <c r="D2" s="79" t="s">
        <v>100</v>
      </c>
      <c r="E2" s="79" t="s">
        <v>101</v>
      </c>
      <c r="F2" s="79" t="s">
        <v>104</v>
      </c>
      <c r="G2" s="79" t="s">
        <v>102</v>
      </c>
    </row>
    <row r="3" spans="1:7" s="80" customFormat="1" ht="21" customHeight="1">
      <c r="A3" s="76">
        <v>42106</v>
      </c>
      <c r="B3" s="77" t="s">
        <v>73</v>
      </c>
      <c r="C3" s="75" t="s">
        <v>107</v>
      </c>
      <c r="D3" s="79" t="s">
        <v>108</v>
      </c>
      <c r="E3" s="79"/>
      <c r="F3" s="79"/>
      <c r="G3" s="79"/>
    </row>
    <row r="4" spans="1:7" s="80" customFormat="1" ht="21" customHeight="1">
      <c r="A4" s="76"/>
      <c r="B4" s="77"/>
      <c r="C4" s="75"/>
      <c r="D4" s="79"/>
      <c r="E4" s="79"/>
      <c r="F4" s="79"/>
      <c r="G4" s="79"/>
    </row>
    <row r="6" spans="1:7" ht="26.25" customHeight="1">
      <c r="A6" s="297" t="s">
        <v>109</v>
      </c>
      <c r="B6" s="297"/>
      <c r="C6" s="297"/>
      <c r="D6" s="297"/>
      <c r="E6" s="297"/>
      <c r="F6" s="297"/>
      <c r="G6" s="297"/>
    </row>
    <row r="7" spans="1:7" s="80" customFormat="1" ht="26.25" customHeight="1">
      <c r="A7" s="73" t="s">
        <v>103</v>
      </c>
      <c r="B7" s="74" t="s">
        <v>106</v>
      </c>
      <c r="C7" s="75" t="s">
        <v>99</v>
      </c>
      <c r="D7" s="79" t="s">
        <v>100</v>
      </c>
      <c r="E7" s="79" t="s">
        <v>101</v>
      </c>
      <c r="F7" s="79" t="s">
        <v>104</v>
      </c>
      <c r="G7" s="79" t="s">
        <v>102</v>
      </c>
    </row>
    <row r="8" spans="1:7" s="80" customFormat="1" ht="21" customHeight="1">
      <c r="A8" s="76">
        <v>42106</v>
      </c>
      <c r="B8" s="77" t="s">
        <v>110</v>
      </c>
      <c r="C8" s="75" t="s">
        <v>111</v>
      </c>
      <c r="D8" s="79" t="s">
        <v>108</v>
      </c>
      <c r="E8" s="79"/>
      <c r="F8" s="79"/>
      <c r="G8" s="79"/>
    </row>
    <row r="9" spans="1:7" s="80" customFormat="1" ht="21" customHeight="1">
      <c r="A9" s="76">
        <v>42113</v>
      </c>
      <c r="B9" s="77" t="s">
        <v>112</v>
      </c>
      <c r="C9" s="75" t="s">
        <v>115</v>
      </c>
      <c r="D9" s="79" t="s">
        <v>114</v>
      </c>
      <c r="E9" s="79"/>
      <c r="F9" s="79"/>
      <c r="G9" s="79"/>
    </row>
    <row r="10" spans="1:7" s="80" customFormat="1" ht="21" customHeight="1">
      <c r="A10" s="76">
        <v>42224</v>
      </c>
      <c r="B10" s="77" t="s">
        <v>112</v>
      </c>
      <c r="C10" s="75" t="s">
        <v>111</v>
      </c>
      <c r="D10" s="79" t="s">
        <v>114</v>
      </c>
      <c r="E10" s="79"/>
      <c r="F10" s="79"/>
      <c r="G10" s="79"/>
    </row>
    <row r="11" spans="1:7" ht="21" customHeight="1">
      <c r="A11" s="76"/>
      <c r="B11" s="77"/>
      <c r="C11" s="75"/>
      <c r="D11" s="81"/>
      <c r="E11" s="81"/>
      <c r="F11" s="81"/>
      <c r="G11" s="81"/>
    </row>
    <row r="13" spans="1:7" ht="26.25" customHeight="1">
      <c r="A13" s="297" t="s">
        <v>112</v>
      </c>
      <c r="B13" s="297"/>
      <c r="C13" s="297"/>
      <c r="D13" s="297"/>
      <c r="E13" s="297"/>
      <c r="F13" s="297"/>
      <c r="G13" s="297"/>
    </row>
    <row r="14" spans="1:7" s="80" customFormat="1" ht="26.25" customHeight="1">
      <c r="A14" s="73" t="s">
        <v>103</v>
      </c>
      <c r="B14" s="74" t="s">
        <v>106</v>
      </c>
      <c r="C14" s="75" t="s">
        <v>99</v>
      </c>
      <c r="D14" s="79" t="s">
        <v>100</v>
      </c>
      <c r="E14" s="79" t="s">
        <v>101</v>
      </c>
      <c r="F14" s="79" t="s">
        <v>104</v>
      </c>
      <c r="G14" s="79" t="s">
        <v>102</v>
      </c>
    </row>
    <row r="15" spans="1:7" s="80" customFormat="1" ht="21" customHeight="1">
      <c r="A15" s="76">
        <v>42113</v>
      </c>
      <c r="B15" s="77" t="s">
        <v>109</v>
      </c>
      <c r="C15" s="75" t="s">
        <v>113</v>
      </c>
      <c r="D15" s="79" t="s">
        <v>108</v>
      </c>
      <c r="E15" s="79"/>
      <c r="F15" s="79"/>
      <c r="G15" s="79"/>
    </row>
    <row r="16" spans="1:7" s="80" customFormat="1" ht="21" customHeight="1">
      <c r="A16" s="76">
        <v>42130</v>
      </c>
      <c r="B16" s="77" t="s">
        <v>124</v>
      </c>
      <c r="C16" s="75" t="s">
        <v>125</v>
      </c>
      <c r="D16" s="79" t="s">
        <v>126</v>
      </c>
      <c r="E16" s="79"/>
      <c r="F16" s="79"/>
      <c r="G16" s="79"/>
    </row>
    <row r="17" spans="1:7" s="80" customFormat="1" ht="21" customHeight="1">
      <c r="A17" s="76">
        <v>42217</v>
      </c>
      <c r="B17" s="77" t="s">
        <v>151</v>
      </c>
      <c r="C17" s="75" t="s">
        <v>113</v>
      </c>
      <c r="D17" s="81" t="s">
        <v>152</v>
      </c>
      <c r="E17" s="79"/>
      <c r="F17" s="79"/>
      <c r="G17" s="79"/>
    </row>
    <row r="18" spans="1:7" s="80" customFormat="1" ht="21" customHeight="1">
      <c r="A18" s="76">
        <v>42269</v>
      </c>
      <c r="B18" s="77" t="s">
        <v>159</v>
      </c>
      <c r="C18" s="75" t="s">
        <v>160</v>
      </c>
      <c r="D18" s="81" t="s">
        <v>158</v>
      </c>
      <c r="E18" s="79"/>
      <c r="F18" s="79"/>
      <c r="G18" s="79"/>
    </row>
    <row r="19" spans="1:7" ht="21" customHeight="1">
      <c r="A19" s="76"/>
      <c r="B19" s="77"/>
      <c r="C19" s="75"/>
      <c r="D19" s="81"/>
      <c r="E19" s="81"/>
      <c r="F19" s="81"/>
      <c r="G19" s="81"/>
    </row>
    <row r="21" spans="1:7" ht="26.25" customHeight="1">
      <c r="A21" s="297" t="s">
        <v>129</v>
      </c>
      <c r="B21" s="297"/>
      <c r="C21" s="297"/>
      <c r="D21" s="297"/>
      <c r="E21" s="297"/>
      <c r="F21" s="297"/>
      <c r="G21" s="297"/>
    </row>
    <row r="22" spans="1:7" s="80" customFormat="1" ht="26.25" customHeight="1">
      <c r="A22" s="73" t="s">
        <v>103</v>
      </c>
      <c r="B22" s="74" t="s">
        <v>106</v>
      </c>
      <c r="C22" s="75" t="s">
        <v>99</v>
      </c>
      <c r="D22" s="79" t="s">
        <v>100</v>
      </c>
      <c r="E22" s="79" t="s">
        <v>101</v>
      </c>
      <c r="F22" s="79" t="s">
        <v>104</v>
      </c>
      <c r="G22" s="79" t="s">
        <v>102</v>
      </c>
    </row>
    <row r="23" spans="1:7" s="80" customFormat="1" ht="21" customHeight="1">
      <c r="A23" s="76">
        <v>42140</v>
      </c>
      <c r="B23" s="77" t="s">
        <v>130</v>
      </c>
      <c r="C23" s="75" t="s">
        <v>131</v>
      </c>
      <c r="D23" s="79" t="s">
        <v>108</v>
      </c>
      <c r="E23" s="79"/>
      <c r="F23" s="79"/>
      <c r="G23" s="79"/>
    </row>
    <row r="24" spans="1:7" s="80" customFormat="1" ht="21" customHeight="1">
      <c r="A24" s="76"/>
      <c r="B24" s="77"/>
      <c r="C24" s="75"/>
      <c r="D24" s="79"/>
      <c r="E24" s="79"/>
      <c r="F24" s="79"/>
      <c r="G24" s="79"/>
    </row>
    <row r="26" spans="1:7" ht="26.25" customHeight="1">
      <c r="A26" s="297" t="s">
        <v>134</v>
      </c>
      <c r="B26" s="297"/>
      <c r="C26" s="297"/>
      <c r="D26" s="297"/>
      <c r="E26" s="297"/>
      <c r="F26" s="297"/>
      <c r="G26" s="297"/>
    </row>
    <row r="27" spans="1:7" s="80" customFormat="1" ht="26.25" customHeight="1">
      <c r="A27" s="73" t="s">
        <v>103</v>
      </c>
      <c r="B27" s="74" t="s">
        <v>106</v>
      </c>
      <c r="C27" s="75" t="s">
        <v>99</v>
      </c>
      <c r="D27" s="79" t="s">
        <v>100</v>
      </c>
      <c r="E27" s="79" t="s">
        <v>101</v>
      </c>
      <c r="F27" s="79" t="s">
        <v>104</v>
      </c>
      <c r="G27" s="79" t="s">
        <v>102</v>
      </c>
    </row>
    <row r="28" spans="1:7" s="80" customFormat="1" ht="21" customHeight="1">
      <c r="A28" s="76">
        <v>42161</v>
      </c>
      <c r="B28" s="77" t="s">
        <v>109</v>
      </c>
      <c r="C28" s="75" t="s">
        <v>135</v>
      </c>
      <c r="D28" s="79" t="s">
        <v>108</v>
      </c>
      <c r="E28" s="79"/>
      <c r="F28" s="79"/>
      <c r="G28" s="79"/>
    </row>
    <row r="29" spans="1:7" s="80" customFormat="1" ht="21" customHeight="1">
      <c r="A29" s="76">
        <v>42232</v>
      </c>
      <c r="B29" s="77" t="s">
        <v>156</v>
      </c>
      <c r="C29" s="75" t="s">
        <v>157</v>
      </c>
      <c r="D29" s="79" t="s">
        <v>158</v>
      </c>
      <c r="E29" s="79"/>
      <c r="F29" s="79"/>
      <c r="G29" s="79"/>
    </row>
    <row r="30" spans="1:7" s="80" customFormat="1" ht="21" customHeight="1">
      <c r="A30" s="76">
        <v>42295</v>
      </c>
      <c r="B30" s="103" t="s">
        <v>112</v>
      </c>
      <c r="C30" s="75" t="s">
        <v>183</v>
      </c>
      <c r="D30" s="79"/>
      <c r="E30" s="79"/>
      <c r="F30" s="79"/>
      <c r="G30" s="79"/>
    </row>
    <row r="31" spans="1:7" ht="21" customHeight="1">
      <c r="A31" s="76"/>
      <c r="B31" s="77"/>
      <c r="C31" s="75"/>
      <c r="D31" s="81"/>
      <c r="E31" s="81"/>
      <c r="F31" s="81"/>
      <c r="G31" s="81"/>
    </row>
    <row r="33" spans="1:7" ht="26.25" customHeight="1">
      <c r="A33" s="297" t="s">
        <v>18</v>
      </c>
      <c r="B33" s="297"/>
      <c r="C33" s="297"/>
      <c r="D33" s="297"/>
      <c r="E33" s="297"/>
      <c r="F33" s="297"/>
      <c r="G33" s="297"/>
    </row>
    <row r="34" spans="1:7" s="80" customFormat="1" ht="26.25" customHeight="1">
      <c r="A34" s="73" t="s">
        <v>103</v>
      </c>
      <c r="B34" s="74" t="s">
        <v>106</v>
      </c>
      <c r="C34" s="75" t="s">
        <v>99</v>
      </c>
      <c r="D34" s="79" t="s">
        <v>100</v>
      </c>
      <c r="E34" s="79" t="s">
        <v>101</v>
      </c>
      <c r="F34" s="79" t="s">
        <v>104</v>
      </c>
      <c r="G34" s="79" t="s">
        <v>102</v>
      </c>
    </row>
    <row r="35" spans="1:7" s="80" customFormat="1" ht="21" customHeight="1">
      <c r="A35" s="76">
        <v>42270</v>
      </c>
      <c r="B35" s="77" t="s">
        <v>161</v>
      </c>
      <c r="C35" s="75" t="s">
        <v>162</v>
      </c>
      <c r="D35" s="79" t="s">
        <v>158</v>
      </c>
      <c r="E35" s="79"/>
      <c r="F35" s="79"/>
      <c r="G35" s="79"/>
    </row>
    <row r="36" spans="1:7" s="80" customFormat="1" ht="21" customHeight="1">
      <c r="A36" s="76">
        <v>42295</v>
      </c>
      <c r="B36" s="77" t="s">
        <v>184</v>
      </c>
      <c r="C36" s="75" t="s">
        <v>185</v>
      </c>
      <c r="D36" s="79" t="s">
        <v>158</v>
      </c>
      <c r="E36" s="79"/>
      <c r="F36" s="79"/>
      <c r="G36" s="79"/>
    </row>
    <row r="37" spans="1:7" s="80" customFormat="1" ht="21" customHeight="1">
      <c r="A37" s="76"/>
      <c r="B37" s="77"/>
      <c r="C37" s="75"/>
      <c r="D37" s="79"/>
      <c r="E37" s="79"/>
      <c r="F37" s="79"/>
      <c r="G37" s="79"/>
    </row>
    <row r="39" spans="1:7" ht="26.25" customHeight="1">
      <c r="A39" s="297" t="s">
        <v>149</v>
      </c>
      <c r="B39" s="297"/>
      <c r="C39" s="297"/>
      <c r="D39" s="297"/>
      <c r="E39" s="297"/>
      <c r="F39" s="297"/>
      <c r="G39" s="297"/>
    </row>
    <row r="40" spans="1:7" s="80" customFormat="1" ht="26.25" customHeight="1">
      <c r="A40" s="73" t="s">
        <v>103</v>
      </c>
      <c r="B40" s="74" t="s">
        <v>106</v>
      </c>
      <c r="C40" s="75" t="s">
        <v>99</v>
      </c>
      <c r="D40" s="79" t="s">
        <v>100</v>
      </c>
      <c r="E40" s="79" t="s">
        <v>101</v>
      </c>
      <c r="F40" s="79" t="s">
        <v>104</v>
      </c>
      <c r="G40" s="79" t="s">
        <v>102</v>
      </c>
    </row>
    <row r="41" spans="1:7" s="80" customFormat="1" ht="21" customHeight="1">
      <c r="A41" s="76">
        <v>42295</v>
      </c>
      <c r="B41" s="77" t="s">
        <v>186</v>
      </c>
      <c r="C41" s="75" t="s">
        <v>187</v>
      </c>
      <c r="D41" s="79" t="s">
        <v>158</v>
      </c>
      <c r="E41" s="79"/>
      <c r="F41" s="79"/>
      <c r="G41" s="79"/>
    </row>
    <row r="42" spans="1:7" s="80" customFormat="1" ht="21" customHeight="1">
      <c r="A42" s="76"/>
      <c r="B42" s="77"/>
      <c r="C42" s="75"/>
      <c r="D42" s="79"/>
      <c r="E42" s="79"/>
      <c r="F42" s="79"/>
      <c r="G42" s="79"/>
    </row>
  </sheetData>
  <sheetProtection/>
  <mergeCells count="7">
    <mergeCell ref="A39:G39"/>
    <mergeCell ref="A1:G1"/>
    <mergeCell ref="A21:G21"/>
    <mergeCell ref="A33:G33"/>
    <mergeCell ref="A26:G26"/>
    <mergeCell ref="A6:G6"/>
    <mergeCell ref="A13:G13"/>
  </mergeCells>
  <printOptions/>
  <pageMargins left="0.39" right="0.34" top="1" bottom="1" header="0.56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2015-08-04T10:13:37Z</cp:lastPrinted>
  <dcterms:created xsi:type="dcterms:W3CDTF">2014-09-19T06:45:49Z</dcterms:created>
  <dcterms:modified xsi:type="dcterms:W3CDTF">2015-10-21T02:25:23Z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