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1100" tabRatio="597"/>
  </bookViews>
  <sheets>
    <sheet name="予選" sheetId="18" r:id="rId1"/>
  </sheets>
  <definedNames>
    <definedName name="_xlnm.Print_Area" localSheetId="0">予選!$B$1:$BC$35</definedName>
  </definedNames>
  <calcPr calcId="181029"/>
</workbook>
</file>

<file path=xl/calcChain.xml><?xml version="1.0" encoding="utf-8"?>
<calcChain xmlns="http://schemas.openxmlformats.org/spreadsheetml/2006/main">
  <c r="AX35" i="18" l="1"/>
  <c r="AT35" i="18"/>
  <c r="AX34" i="18"/>
  <c r="AT34" i="18"/>
  <c r="AX33" i="18"/>
  <c r="AT33" i="18"/>
  <c r="AX32" i="18"/>
  <c r="AT32" i="18"/>
  <c r="AX31" i="18"/>
  <c r="AT31" i="18"/>
  <c r="AX30" i="18"/>
  <c r="AT30" i="18"/>
  <c r="AX29" i="18"/>
  <c r="AT29" i="18"/>
  <c r="AX28" i="18"/>
  <c r="AT28" i="18"/>
  <c r="AX27" i="18"/>
  <c r="AT27" i="18"/>
  <c r="AX26" i="18"/>
  <c r="AT26" i="18"/>
  <c r="AL33" i="18"/>
  <c r="AL32" i="18"/>
  <c r="AL35" i="18"/>
  <c r="AL34" i="18"/>
  <c r="AP31" i="18"/>
  <c r="AL31" i="18"/>
  <c r="AP30" i="18"/>
  <c r="AL30" i="18"/>
  <c r="AP29" i="18"/>
  <c r="AL29" i="18"/>
  <c r="AP28" i="18"/>
  <c r="AL28" i="18"/>
  <c r="AP27" i="18"/>
  <c r="AL27" i="18"/>
  <c r="AP26" i="18"/>
  <c r="AP35" i="18"/>
  <c r="AP34" i="18"/>
  <c r="AP33" i="18"/>
  <c r="AP32" i="18"/>
  <c r="Y30" i="18"/>
  <c r="X30" i="18"/>
  <c r="W30" i="18"/>
  <c r="V30" i="18"/>
  <c r="U30" i="18"/>
  <c r="P30" i="18"/>
  <c r="M30" i="18"/>
  <c r="J30" i="18"/>
  <c r="G30" i="18"/>
  <c r="Y29" i="18"/>
  <c r="X29" i="18"/>
  <c r="W29" i="18"/>
  <c r="V29" i="18"/>
  <c r="U29" i="18"/>
  <c r="S29" i="18"/>
  <c r="M29" i="18"/>
  <c r="J29" i="18"/>
  <c r="G29" i="18"/>
  <c r="BB28" i="18"/>
  <c r="BB29" i="18" s="1"/>
  <c r="BB30" i="18" s="1"/>
  <c r="BB31" i="18" s="1"/>
  <c r="BB32" i="18" s="1"/>
  <c r="BB33" i="18" s="1"/>
  <c r="BB34" i="18" s="1"/>
  <c r="BB35" i="18" s="1"/>
  <c r="Y28" i="18"/>
  <c r="X28" i="18"/>
  <c r="W28" i="18"/>
  <c r="V28" i="18"/>
  <c r="U28" i="18"/>
  <c r="S28" i="18"/>
  <c r="P28" i="18"/>
  <c r="J28" i="18"/>
  <c r="G28" i="18"/>
  <c r="Y27" i="18"/>
  <c r="X27" i="18"/>
  <c r="W27" i="18"/>
  <c r="V27" i="18"/>
  <c r="U27" i="18"/>
  <c r="S27" i="18"/>
  <c r="P27" i="18"/>
  <c r="M27" i="18"/>
  <c r="G27" i="18"/>
  <c r="AL26" i="18"/>
  <c r="AJ26" i="18"/>
  <c r="AJ27" i="18" s="1"/>
  <c r="AJ28" i="18" s="1"/>
  <c r="AJ29" i="18" s="1"/>
  <c r="AJ30" i="18" s="1"/>
  <c r="AJ31" i="18" s="1"/>
  <c r="AJ32" i="18" s="1"/>
  <c r="AJ33" i="18" s="1"/>
  <c r="AJ34" i="18" s="1"/>
  <c r="AJ35" i="18" s="1"/>
  <c r="Y26" i="18"/>
  <c r="Y31" i="18" s="1"/>
  <c r="X26" i="18"/>
  <c r="W26" i="18"/>
  <c r="V26" i="18"/>
  <c r="U26" i="18"/>
  <c r="S26" i="18"/>
  <c r="P26" i="18"/>
  <c r="M26" i="18"/>
  <c r="J26" i="18"/>
  <c r="AF25" i="18"/>
  <c r="AF26" i="18" s="1"/>
  <c r="AF27" i="18" s="1"/>
  <c r="AF28" i="18" s="1"/>
  <c r="AF29" i="18" s="1"/>
  <c r="AF30" i="18" s="1"/>
  <c r="AF31" i="18" s="1"/>
  <c r="AF32" i="18" s="1"/>
  <c r="AF33" i="18" s="1"/>
  <c r="AF34" i="18" s="1"/>
  <c r="AF35" i="18" s="1"/>
  <c r="AK24" i="18" s="1"/>
  <c r="R25" i="18"/>
  <c r="O25" i="18"/>
  <c r="L25" i="18"/>
  <c r="I25" i="18"/>
  <c r="F25" i="18"/>
  <c r="AX21" i="18"/>
  <c r="AT21" i="18"/>
  <c r="AP21" i="18"/>
  <c r="AL21" i="18"/>
  <c r="AX20" i="18"/>
  <c r="AT20" i="18"/>
  <c r="AP20" i="18"/>
  <c r="AL20" i="18"/>
  <c r="AX19" i="18"/>
  <c r="AT19" i="18"/>
  <c r="AP19" i="18"/>
  <c r="AL19" i="18"/>
  <c r="V19" i="18"/>
  <c r="U19" i="18"/>
  <c r="T19" i="18"/>
  <c r="S19" i="18"/>
  <c r="R19" i="18"/>
  <c r="M19" i="18"/>
  <c r="J19" i="18"/>
  <c r="G19" i="18"/>
  <c r="BB18" i="18"/>
  <c r="BB19" i="18" s="1"/>
  <c r="BB20" i="18" s="1"/>
  <c r="BB21" i="18" s="1"/>
  <c r="AX18" i="18"/>
  <c r="AT18" i="18"/>
  <c r="AP18" i="18"/>
  <c r="AL18" i="18"/>
  <c r="V18" i="18"/>
  <c r="U18" i="18"/>
  <c r="T18" i="18"/>
  <c r="S18" i="18"/>
  <c r="R18" i="18"/>
  <c r="P18" i="18"/>
  <c r="J18" i="18"/>
  <c r="G18" i="18"/>
  <c r="AX17" i="18"/>
  <c r="AT17" i="18"/>
  <c r="AP17" i="18"/>
  <c r="AL17" i="18"/>
  <c r="AJ17" i="18"/>
  <c r="AJ18" i="18" s="1"/>
  <c r="AJ19" i="18" s="1"/>
  <c r="AJ20" i="18" s="1"/>
  <c r="AJ21" i="18" s="1"/>
  <c r="V17" i="18"/>
  <c r="U17" i="18"/>
  <c r="T17" i="18"/>
  <c r="S17" i="18"/>
  <c r="R17" i="18"/>
  <c r="P17" i="18"/>
  <c r="M17" i="18"/>
  <c r="G17" i="18"/>
  <c r="AX16" i="18"/>
  <c r="AT16" i="18"/>
  <c r="AP16" i="18"/>
  <c r="AL16" i="18"/>
  <c r="AJ16" i="18"/>
  <c r="V16" i="18"/>
  <c r="V20" i="18" s="1"/>
  <c r="U16" i="18"/>
  <c r="T16" i="18"/>
  <c r="S16" i="18"/>
  <c r="R16" i="18"/>
  <c r="P16" i="18"/>
  <c r="M16" i="18"/>
  <c r="J16" i="18"/>
  <c r="AF15" i="18"/>
  <c r="AF16" i="18" s="1"/>
  <c r="AF17" i="18" s="1"/>
  <c r="AF18" i="18" s="1"/>
  <c r="AF19" i="18" s="1"/>
  <c r="AF20" i="18" s="1"/>
  <c r="AF21" i="18" s="1"/>
  <c r="AK14" i="18" s="1"/>
  <c r="O15" i="18"/>
  <c r="L15" i="18"/>
  <c r="I15" i="18"/>
  <c r="F15" i="18"/>
  <c r="AX12" i="18"/>
  <c r="AT12" i="18"/>
  <c r="AP12" i="18"/>
  <c r="AL12" i="18"/>
  <c r="AX11" i="18"/>
  <c r="AT11" i="18"/>
  <c r="AP11" i="18"/>
  <c r="AL11" i="18"/>
  <c r="AX10" i="18"/>
  <c r="AT10" i="18"/>
  <c r="AP10" i="18"/>
  <c r="AL10" i="18"/>
  <c r="V10" i="18"/>
  <c r="V11" i="18" s="1"/>
  <c r="U10" i="18"/>
  <c r="T10" i="18"/>
  <c r="S10" i="18"/>
  <c r="R10" i="18"/>
  <c r="M10" i="18"/>
  <c r="J10" i="18"/>
  <c r="G10" i="18"/>
  <c r="BB9" i="18"/>
  <c r="BB10" i="18" s="1"/>
  <c r="BB11" i="18" s="1"/>
  <c r="BB12" i="18" s="1"/>
  <c r="AX9" i="18"/>
  <c r="AT9" i="18"/>
  <c r="AP9" i="18"/>
  <c r="AL9" i="18"/>
  <c r="V9" i="18"/>
  <c r="U9" i="18"/>
  <c r="T9" i="18"/>
  <c r="S9" i="18"/>
  <c r="R9" i="18"/>
  <c r="P9" i="18"/>
  <c r="J9" i="18"/>
  <c r="G9" i="18"/>
  <c r="AX8" i="18"/>
  <c r="AT8" i="18"/>
  <c r="AP8" i="18"/>
  <c r="AL8" i="18"/>
  <c r="AJ8" i="18"/>
  <c r="AJ9" i="18" s="1"/>
  <c r="AJ10" i="18" s="1"/>
  <c r="AJ11" i="18" s="1"/>
  <c r="AJ12" i="18" s="1"/>
  <c r="V8" i="18"/>
  <c r="U8" i="18"/>
  <c r="T8" i="18"/>
  <c r="S8" i="18"/>
  <c r="R8" i="18"/>
  <c r="P8" i="18"/>
  <c r="M8" i="18"/>
  <c r="G8" i="18"/>
  <c r="AX7" i="18"/>
  <c r="AT7" i="18"/>
  <c r="AP7" i="18"/>
  <c r="AL7" i="18"/>
  <c r="AJ7" i="18"/>
  <c r="V7" i="18"/>
  <c r="U7" i="18"/>
  <c r="T7" i="18"/>
  <c r="S7" i="18"/>
  <c r="R7" i="18"/>
  <c r="P7" i="18"/>
  <c r="M7" i="18"/>
  <c r="J7" i="18"/>
  <c r="AF6" i="18"/>
  <c r="AF7" i="18" s="1"/>
  <c r="AF8" i="18" s="1"/>
  <c r="AF9" i="18" s="1"/>
  <c r="O6" i="18"/>
  <c r="L6" i="18"/>
  <c r="I6" i="18"/>
  <c r="F6" i="18"/>
  <c r="AF10" i="18" l="1"/>
  <c r="AF11" i="18" s="1"/>
  <c r="AF12" i="18" s="1"/>
  <c r="AK5" i="18" s="1"/>
</calcChain>
</file>

<file path=xl/sharedStrings.xml><?xml version="1.0" encoding="utf-8"?>
<sst xmlns="http://schemas.openxmlformats.org/spreadsheetml/2006/main" count="79" uniqueCount="45">
  <si>
    <t>Ａブロック</t>
    <phoneticPr fontId="1"/>
  </si>
  <si>
    <t>Ｂブロック</t>
    <phoneticPr fontId="1"/>
  </si>
  <si>
    <t>会場</t>
    <rPh sb="0" eb="2">
      <t>カイジョウ</t>
    </rPh>
    <phoneticPr fontId="4"/>
  </si>
  <si>
    <t>車</t>
    <rPh sb="0" eb="1">
      <t>クルマ</t>
    </rPh>
    <phoneticPr fontId="4"/>
  </si>
  <si>
    <t>台</t>
    <rPh sb="0" eb="1">
      <t>ダイ</t>
    </rPh>
    <phoneticPr fontId="4"/>
  </si>
  <si>
    <t>勝</t>
    <rPh sb="0" eb="1">
      <t>カチ</t>
    </rPh>
    <phoneticPr fontId="4"/>
  </si>
  <si>
    <t>敗</t>
    <rPh sb="0" eb="1">
      <t>ハイ</t>
    </rPh>
    <phoneticPr fontId="4"/>
  </si>
  <si>
    <t>分</t>
    <rPh sb="0" eb="1">
      <t>ワ</t>
    </rPh>
    <phoneticPr fontId="4"/>
  </si>
  <si>
    <t>勝点</t>
    <rPh sb="0" eb="1">
      <t>カチ</t>
    </rPh>
    <rPh sb="1" eb="2">
      <t>テン</t>
    </rPh>
    <phoneticPr fontId="4"/>
  </si>
  <si>
    <t>順位</t>
    <rPh sb="0" eb="2">
      <t>ジュンイ</t>
    </rPh>
    <phoneticPr fontId="4"/>
  </si>
  <si>
    <t>開場</t>
    <rPh sb="0" eb="2">
      <t>カイジョウ</t>
    </rPh>
    <phoneticPr fontId="4"/>
  </si>
  <si>
    <t>対戦</t>
    <rPh sb="0" eb="2">
      <t>タイセン</t>
    </rPh>
    <phoneticPr fontId="4"/>
  </si>
  <si>
    <t>審判</t>
    <rPh sb="0" eb="2">
      <t>シンパン</t>
    </rPh>
    <phoneticPr fontId="4"/>
  </si>
  <si>
    <t>得失</t>
    <rPh sb="0" eb="1">
      <t>トク</t>
    </rPh>
    <rPh sb="1" eb="2">
      <t>シツ</t>
    </rPh>
    <phoneticPr fontId="4"/>
  </si>
  <si>
    <t>指導者打合</t>
    <rPh sb="0" eb="3">
      <t>シドウシャ</t>
    </rPh>
    <rPh sb="3" eb="5">
      <t>ウチアワ</t>
    </rPh>
    <phoneticPr fontId="4"/>
  </si>
  <si>
    <t>～</t>
    <phoneticPr fontId="1"/>
  </si>
  <si>
    <t xml:space="preserve">※順位決定方法（勝点→得失点差→総得点→当該チーム勝敗→抽選）
</t>
    <rPh sb="1" eb="3">
      <t>ジュンイ</t>
    </rPh>
    <rPh sb="3" eb="5">
      <t>ケッテイ</t>
    </rPh>
    <rPh sb="5" eb="7">
      <t>ホウホウ</t>
    </rPh>
    <rPh sb="8" eb="9">
      <t>カ</t>
    </rPh>
    <rPh sb="9" eb="10">
      <t>テン</t>
    </rPh>
    <rPh sb="11" eb="12">
      <t>トク</t>
    </rPh>
    <rPh sb="12" eb="14">
      <t>シッテン</t>
    </rPh>
    <rPh sb="13" eb="14">
      <t>テン</t>
    </rPh>
    <rPh sb="14" eb="15">
      <t>サ</t>
    </rPh>
    <rPh sb="16" eb="19">
      <t>ソウトクテン</t>
    </rPh>
    <rPh sb="20" eb="22">
      <t>トウガイ</t>
    </rPh>
    <rPh sb="25" eb="27">
      <t>ショウハイ</t>
    </rPh>
    <rPh sb="28" eb="30">
      <t>チュウセン</t>
    </rPh>
    <phoneticPr fontId="1"/>
  </si>
  <si>
    <t>八軒北小</t>
    <rPh sb="0" eb="2">
      <t>ハチケン</t>
    </rPh>
    <rPh sb="2" eb="3">
      <t>キタ</t>
    </rPh>
    <rPh sb="3" eb="4">
      <t>ショウ</t>
    </rPh>
    <phoneticPr fontId="1"/>
  </si>
  <si>
    <t>試合終了</t>
    <rPh sb="0" eb="2">
      <t>シアイ</t>
    </rPh>
    <rPh sb="2" eb="4">
      <t>シュウリョウ</t>
    </rPh>
    <phoneticPr fontId="1"/>
  </si>
  <si>
    <t>福井野小</t>
    <rPh sb="0" eb="2">
      <t>フクイ</t>
    </rPh>
    <rPh sb="2" eb="3">
      <t>ノ</t>
    </rPh>
    <rPh sb="3" eb="4">
      <t>ショウ</t>
    </rPh>
    <phoneticPr fontId="1"/>
  </si>
  <si>
    <t>　</t>
    <phoneticPr fontId="1"/>
  </si>
  <si>
    <t>Ａ</t>
    <phoneticPr fontId="1"/>
  </si>
  <si>
    <t>Ｂ</t>
    <phoneticPr fontId="1"/>
  </si>
  <si>
    <t>西区長杯少年・少女サッカー大会
　　　　≪予選≫</t>
    <rPh sb="0" eb="3">
      <t>ニシクチョウ</t>
    </rPh>
    <rPh sb="3" eb="4">
      <t>ハイ</t>
    </rPh>
    <rPh sb="4" eb="6">
      <t>ショウネン</t>
    </rPh>
    <rPh sb="7" eb="9">
      <t>ショウジョ</t>
    </rPh>
    <rPh sb="13" eb="15">
      <t>タイカイ</t>
    </rPh>
    <rPh sb="21" eb="23">
      <t>ヨセン</t>
    </rPh>
    <phoneticPr fontId="4"/>
  </si>
  <si>
    <t>西園・福井野Ｆ</t>
    <rPh sb="0" eb="2">
      <t>セイエン</t>
    </rPh>
    <rPh sb="3" eb="6">
      <t>フクイノ</t>
    </rPh>
    <phoneticPr fontId="1"/>
  </si>
  <si>
    <t>西園・福井野S</t>
    <rPh sb="0" eb="2">
      <t>セイエン</t>
    </rPh>
    <rPh sb="3" eb="6">
      <t>フクイノ</t>
    </rPh>
    <phoneticPr fontId="1"/>
  </si>
  <si>
    <t>Ｃブロック</t>
    <phoneticPr fontId="1"/>
  </si>
  <si>
    <t>Ｃ</t>
    <phoneticPr fontId="1"/>
  </si>
  <si>
    <t>宮の丘</t>
    <rPh sb="0" eb="1">
      <t>ミヤ</t>
    </rPh>
    <rPh sb="2" eb="3">
      <t>オカ</t>
    </rPh>
    <phoneticPr fontId="1"/>
  </si>
  <si>
    <t>山の手</t>
    <rPh sb="0" eb="1">
      <t>ヤマ</t>
    </rPh>
    <rPh sb="2" eb="3">
      <t>テ</t>
    </rPh>
    <phoneticPr fontId="1"/>
  </si>
  <si>
    <t>発　寒</t>
    <rPh sb="0" eb="1">
      <t>ハッ</t>
    </rPh>
    <rPh sb="2" eb="3">
      <t>カン</t>
    </rPh>
    <phoneticPr fontId="1"/>
  </si>
  <si>
    <t>琴　似</t>
    <rPh sb="0" eb="1">
      <t>コト</t>
    </rPh>
    <rPh sb="2" eb="3">
      <t>ニ</t>
    </rPh>
    <phoneticPr fontId="1"/>
  </si>
  <si>
    <t>札幌西</t>
    <rPh sb="0" eb="2">
      <t>サッポロ</t>
    </rPh>
    <rPh sb="2" eb="3">
      <t>ニシ</t>
    </rPh>
    <phoneticPr fontId="1"/>
  </si>
  <si>
    <t>琴似中央</t>
    <rPh sb="0" eb="2">
      <t>コトニ</t>
    </rPh>
    <rPh sb="2" eb="4">
      <t>チュウオウ</t>
    </rPh>
    <phoneticPr fontId="1"/>
  </si>
  <si>
    <t>BONITA</t>
    <phoneticPr fontId="1"/>
  </si>
  <si>
    <t>アプリーレ</t>
    <phoneticPr fontId="1"/>
  </si>
  <si>
    <t>八軒北</t>
    <rPh sb="0" eb="2">
      <t>ハチケン</t>
    </rPh>
    <rPh sb="2" eb="3">
      <t>キタ</t>
    </rPh>
    <phoneticPr fontId="1"/>
  </si>
  <si>
    <t>10分-3分-10分</t>
    <rPh sb="2" eb="3">
      <t>フン</t>
    </rPh>
    <rPh sb="5" eb="6">
      <t>フン</t>
    </rPh>
    <rPh sb="9" eb="10">
      <t>フン</t>
    </rPh>
    <phoneticPr fontId="1"/>
  </si>
  <si>
    <t>Ａ・Ｂブロック3位で成績の良い1チームが決勝リーグへ</t>
    <rPh sb="8" eb="9">
      <t>イ</t>
    </rPh>
    <rPh sb="10" eb="12">
      <t>セイセキ</t>
    </rPh>
    <rPh sb="13" eb="14">
      <t>ヨ</t>
    </rPh>
    <rPh sb="20" eb="22">
      <t>ケッショウ</t>
    </rPh>
    <phoneticPr fontId="1"/>
  </si>
  <si>
    <t>上位2チームが決勝リーグ</t>
    <rPh sb="0" eb="2">
      <t>ジョウイ</t>
    </rPh>
    <rPh sb="7" eb="9">
      <t>ケッショウ</t>
    </rPh>
    <phoneticPr fontId="1"/>
  </si>
  <si>
    <t>上位3チームが決勝リーグ</t>
    <rPh sb="0" eb="2">
      <t>ジョウイ</t>
    </rPh>
    <rPh sb="7" eb="9">
      <t>ケッショウ</t>
    </rPh>
    <phoneticPr fontId="1"/>
  </si>
  <si>
    <t>＜学校行事＞　宮の丘15:00～</t>
    <rPh sb="1" eb="3">
      <t>ガッコウ</t>
    </rPh>
    <rPh sb="3" eb="5">
      <t>ギョウジ</t>
    </rPh>
    <rPh sb="7" eb="8">
      <t>ミヤ</t>
    </rPh>
    <rPh sb="9" eb="10">
      <t>オカ</t>
    </rPh>
    <phoneticPr fontId="1"/>
  </si>
  <si>
    <t>西野第二</t>
    <rPh sb="0" eb="2">
      <t>ニシノ</t>
    </rPh>
    <rPh sb="2" eb="4">
      <t>ダイニ</t>
    </rPh>
    <phoneticPr fontId="1"/>
  </si>
  <si>
    <t>＜学校行事＞　札幌西14:00～　／西園･福井野S　14:30～</t>
    <rPh sb="1" eb="3">
      <t>ガッコウ</t>
    </rPh>
    <rPh sb="3" eb="5">
      <t>ギョウジ</t>
    </rPh>
    <rPh sb="7" eb="9">
      <t>サッポロ</t>
    </rPh>
    <rPh sb="9" eb="10">
      <t>ニシ</t>
    </rPh>
    <rPh sb="18" eb="19">
      <t>セイ</t>
    </rPh>
    <rPh sb="19" eb="20">
      <t>エン</t>
    </rPh>
    <rPh sb="21" eb="23">
      <t>フクイ</t>
    </rPh>
    <rPh sb="23" eb="24">
      <t>ノ</t>
    </rPh>
    <phoneticPr fontId="1"/>
  </si>
  <si>
    <t>手稲東FC</t>
    <rPh sb="0" eb="5">
      <t>テイネヒガシｆｃ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</si>
</sst>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h:mm;@"/>
    <numFmt numFmtId="177" formatCode="\+General;\-General;&quot;±&quot;0"/>
    <numFmt numFmtId="178" formatCode="m&quot;月&quot;d&quot;日&quot;\(aaa\)"/>
    <numFmt numFmtId="179" formatCode="hh:mm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6"/>
      <color theme="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76">
    <xf numFmtId="0" fontId="0" fillId="0" borderId="0" xfId="0">
      <alignment vertical="center"/>
    </xf>
    <xf numFmtId="0" fontId="5" fillId="2" borderId="3" xfId="1" applyFont="1" applyFill="1" applyBorder="1" applyAlignment="1">
      <alignment vertical="center" shrinkToFit="1"/>
    </xf>
    <xf numFmtId="0" fontId="5" fillId="2" borderId="4" xfId="1" applyFont="1" applyFill="1" applyBorder="1" applyAlignment="1">
      <alignment vertical="center" shrinkToFit="1"/>
    </xf>
    <xf numFmtId="0" fontId="6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12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177" fontId="10" fillId="4" borderId="0" xfId="1" applyNumberFormat="1" applyFont="1" applyFill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176" fontId="5" fillId="0" borderId="15" xfId="1" applyNumberFormat="1" applyFont="1" applyBorder="1" applyAlignment="1">
      <alignment horizontal="center" vertical="center" shrinkToFit="1"/>
    </xf>
    <xf numFmtId="0" fontId="7" fillId="0" borderId="0" xfId="1" applyFont="1" applyAlignment="1">
      <alignment vertical="center" wrapText="1" shrinkToFit="1"/>
    </xf>
    <xf numFmtId="0" fontId="7" fillId="0" borderId="0" xfId="1" applyFont="1" applyAlignment="1">
      <alignment vertical="center" shrinkToFit="1"/>
    </xf>
    <xf numFmtId="0" fontId="5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176" fontId="5" fillId="0" borderId="3" xfId="1" applyNumberFormat="1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15" fillId="0" borderId="12" xfId="1" applyFont="1" applyBorder="1" applyAlignment="1">
      <alignment horizontal="right" shrinkToFit="1"/>
    </xf>
    <xf numFmtId="0" fontId="0" fillId="0" borderId="0" xfId="0" applyAlignment="1">
      <alignment vertical="center" shrinkToFit="1"/>
    </xf>
    <xf numFmtId="0" fontId="0" fillId="0" borderId="15" xfId="0" applyBorder="1" applyAlignment="1">
      <alignment vertical="center" shrinkToFit="1"/>
    </xf>
    <xf numFmtId="0" fontId="13" fillId="0" borderId="0" xfId="1" applyFont="1" applyAlignment="1">
      <alignment horizontal="center" vertical="center" shrinkToFit="1"/>
    </xf>
    <xf numFmtId="178" fontId="8" fillId="0" borderId="0" xfId="1" applyNumberFormat="1" applyFont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176" fontId="5" fillId="0" borderId="2" xfId="1" applyNumberFormat="1" applyFont="1" applyBorder="1" applyAlignment="1">
      <alignment horizontal="center" vertical="center" shrinkToFit="1"/>
    </xf>
    <xf numFmtId="176" fontId="5" fillId="0" borderId="3" xfId="1" applyNumberFormat="1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15" xfId="1" applyFon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179" fontId="9" fillId="0" borderId="12" xfId="1" applyNumberFormat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5" fillId="0" borderId="15" xfId="1" applyFont="1" applyBorder="1" applyAlignment="1">
      <alignment horizontal="right" shrinkToFit="1"/>
    </xf>
    <xf numFmtId="0" fontId="5" fillId="0" borderId="12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5" fillId="0" borderId="12" xfId="2" applyFont="1" applyBorder="1" applyAlignment="1">
      <alignment horizontal="center" vertical="center" shrinkToFit="1"/>
    </xf>
    <xf numFmtId="0" fontId="8" fillId="3" borderId="0" xfId="2" applyFont="1" applyFill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176" fontId="5" fillId="3" borderId="2" xfId="1" applyNumberFormat="1" applyFont="1" applyFill="1" applyBorder="1" applyAlignment="1">
      <alignment horizontal="center" vertical="center" shrinkToFit="1"/>
    </xf>
    <xf numFmtId="176" fontId="5" fillId="3" borderId="3" xfId="1" applyNumberFormat="1" applyFont="1" applyFill="1" applyBorder="1" applyAlignment="1">
      <alignment horizontal="center" vertical="center" shrinkToFit="1"/>
    </xf>
    <xf numFmtId="176" fontId="5" fillId="3" borderId="4" xfId="1" applyNumberFormat="1" applyFont="1" applyFill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wrapText="1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178" fontId="8" fillId="0" borderId="8" xfId="1" applyNumberFormat="1" applyFont="1" applyBorder="1" applyAlignment="1">
      <alignment horizontal="center" vertical="center" shrinkToFit="1"/>
    </xf>
    <xf numFmtId="178" fontId="8" fillId="0" borderId="3" xfId="1" applyNumberFormat="1" applyFont="1" applyBorder="1" applyAlignment="1">
      <alignment horizontal="center" vertical="center" shrinkToFit="1"/>
    </xf>
    <xf numFmtId="178" fontId="8" fillId="0" borderId="4" xfId="1" applyNumberFormat="1" applyFont="1" applyBorder="1" applyAlignment="1">
      <alignment horizontal="center" vertical="center" shrinkToFit="1"/>
    </xf>
    <xf numFmtId="0" fontId="5" fillId="0" borderId="0" xfId="1" applyFont="1" applyAlignment="1">
      <alignment vertical="center" wrapText="1" shrinkToFi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3" fillId="0" borderId="0" xfId="1" applyFont="1" applyAlignment="1">
      <alignment vertical="center" shrinkToFit="1"/>
    </xf>
    <xf numFmtId="178" fontId="8" fillId="0" borderId="0" xfId="1" applyNumberFormat="1" applyFont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10" fillId="0" borderId="0" xfId="1" applyFont="1" applyAlignment="1">
      <alignment vertical="center" shrinkToFit="1"/>
    </xf>
  </cellXfs>
  <cellStyles count="3">
    <cellStyle name="標準" xfId="0" builtinId="0"/>
    <cellStyle name="標準_西区年間予定２００８" xfId="2"/>
    <cellStyle name="標準_全日本ﾌｯﾄ_西区年間予定２００８" xfId="1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N36"/>
  <sheetViews>
    <sheetView tabSelected="1" zoomScale="45" zoomScaleNormal="45" zoomScaleSheetLayoutView="40" workbookViewId="0">
      <selection activeCell="B33" sqref="B33:T33"/>
    </sheetView>
  </sheetViews>
  <sheetFormatPr defaultColWidth="3.75" defaultRowHeight="27" customHeight="1"/>
  <cols>
    <col min="1" max="1" width="9.875" style="3" bestFit="1" customWidth="1"/>
    <col min="2" max="2" width="8" style="3" customWidth="1"/>
    <col min="3" max="5" width="3.75" style="3"/>
    <col min="6" max="26" width="4.625" style="3" customWidth="1"/>
    <col min="27" max="51" width="3.75" style="3"/>
    <col min="52" max="53" width="3.75" style="4"/>
    <col min="54" max="54" width="5.5" style="3" bestFit="1" customWidth="1"/>
    <col min="55" max="16384" width="3.75" style="3"/>
  </cols>
  <sheetData>
    <row r="1" spans="1:55" ht="27" customHeight="1">
      <c r="B1" s="59" t="s">
        <v>23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1"/>
      <c r="P1" s="65">
        <v>44100</v>
      </c>
      <c r="Q1" s="66"/>
      <c r="R1" s="66"/>
      <c r="S1" s="66"/>
      <c r="T1" s="66"/>
      <c r="U1" s="66"/>
      <c r="V1" s="66"/>
      <c r="W1" s="67"/>
      <c r="X1" s="29"/>
      <c r="Y1" s="29"/>
      <c r="Z1" s="29"/>
      <c r="AB1" s="68" t="s">
        <v>16</v>
      </c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C1" s="4"/>
    </row>
    <row r="2" spans="1:55" ht="27" customHeight="1" thickBot="1"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P2" s="69" t="s">
        <v>37</v>
      </c>
      <c r="Q2" s="70"/>
      <c r="R2" s="70"/>
      <c r="S2" s="70"/>
      <c r="T2" s="70"/>
      <c r="U2" s="70"/>
      <c r="V2" s="70"/>
      <c r="W2" s="71"/>
      <c r="X2" s="5"/>
      <c r="Y2" s="5"/>
      <c r="Z2" s="5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C2" s="4"/>
    </row>
    <row r="3" spans="1:55" ht="27" customHeight="1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5"/>
      <c r="Y3" s="5"/>
      <c r="Z3" s="5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19"/>
      <c r="BC3" s="4"/>
    </row>
    <row r="4" spans="1:55" s="20" customFormat="1" ht="27" customHeight="1">
      <c r="B4" s="73"/>
      <c r="C4" s="73"/>
      <c r="D4" s="73"/>
      <c r="E4" s="73"/>
      <c r="F4" s="73"/>
      <c r="G4" s="73"/>
      <c r="H4" s="73"/>
      <c r="I4" s="74"/>
      <c r="J4" s="74"/>
      <c r="K4" s="74"/>
      <c r="L4" s="74"/>
      <c r="M4" s="74"/>
      <c r="N4" s="74"/>
      <c r="O4" s="6"/>
      <c r="P4" s="6"/>
      <c r="Q4" s="6"/>
      <c r="R4" s="49"/>
      <c r="S4" s="49"/>
      <c r="T4" s="49"/>
      <c r="U4" s="49"/>
      <c r="V4" s="49"/>
      <c r="W4" s="49"/>
      <c r="X4" s="6"/>
      <c r="Y4" s="6"/>
      <c r="Z4" s="6"/>
      <c r="AA4" s="6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BB4" s="3"/>
      <c r="BC4" s="4"/>
    </row>
    <row r="5" spans="1:55" ht="27" customHeight="1">
      <c r="B5" s="51" t="s">
        <v>2</v>
      </c>
      <c r="C5" s="51"/>
      <c r="D5" s="52" t="s">
        <v>19</v>
      </c>
      <c r="E5" s="52"/>
      <c r="F5" s="52"/>
      <c r="G5" s="52"/>
      <c r="H5" s="52"/>
      <c r="I5" s="19"/>
      <c r="J5" s="19"/>
      <c r="K5" s="19"/>
      <c r="L5" s="51"/>
      <c r="M5" s="51"/>
      <c r="N5" s="7"/>
      <c r="O5" s="7"/>
      <c r="P5" s="7"/>
      <c r="Q5" s="7"/>
      <c r="R5" s="53" t="s">
        <v>3</v>
      </c>
      <c r="S5" s="53"/>
      <c r="T5" s="54">
        <v>4</v>
      </c>
      <c r="U5" s="54"/>
      <c r="V5" s="55" t="s">
        <v>4</v>
      </c>
      <c r="W5" s="55"/>
      <c r="X5" s="24"/>
      <c r="Y5" s="24"/>
      <c r="Z5" s="24"/>
      <c r="AA5" s="24"/>
      <c r="AB5" s="31" t="s">
        <v>10</v>
      </c>
      <c r="AC5" s="32"/>
      <c r="AD5" s="32"/>
      <c r="AE5" s="33"/>
      <c r="AF5" s="56">
        <v>0.39583333333333331</v>
      </c>
      <c r="AG5" s="57"/>
      <c r="AH5" s="57"/>
      <c r="AI5" s="58"/>
      <c r="AJ5" s="3" t="s">
        <v>15</v>
      </c>
      <c r="AK5" s="44">
        <f>+AF12+(BB12/1440)</f>
        <v>0.53472222222222221</v>
      </c>
      <c r="AL5" s="44"/>
      <c r="AM5" s="44"/>
      <c r="AN5" s="45" t="s">
        <v>18</v>
      </c>
      <c r="AO5" s="45"/>
      <c r="AP5" s="45"/>
      <c r="AZ5" s="3"/>
      <c r="BA5" s="3"/>
      <c r="BC5" s="4"/>
    </row>
    <row r="6" spans="1:55" ht="27" customHeight="1">
      <c r="B6" s="31" t="s">
        <v>0</v>
      </c>
      <c r="C6" s="32"/>
      <c r="D6" s="32"/>
      <c r="E6" s="33"/>
      <c r="F6" s="32" t="str">
        <f>+B7</f>
        <v>発　寒</v>
      </c>
      <c r="G6" s="32"/>
      <c r="H6" s="33"/>
      <c r="I6" s="32" t="str">
        <f>+B8</f>
        <v>山の手</v>
      </c>
      <c r="J6" s="32"/>
      <c r="K6" s="33"/>
      <c r="L6" s="32" t="str">
        <f>+B9</f>
        <v>BONITA</v>
      </c>
      <c r="M6" s="32"/>
      <c r="N6" s="33"/>
      <c r="O6" s="32" t="str">
        <f>+B10</f>
        <v>西園・福井野Ｆ</v>
      </c>
      <c r="P6" s="32"/>
      <c r="Q6" s="33"/>
      <c r="R6" s="8" t="s">
        <v>5</v>
      </c>
      <c r="S6" s="8" t="s">
        <v>6</v>
      </c>
      <c r="T6" s="8" t="s">
        <v>7</v>
      </c>
      <c r="U6" s="9" t="s">
        <v>8</v>
      </c>
      <c r="V6" s="10" t="s">
        <v>13</v>
      </c>
      <c r="W6" s="9" t="s">
        <v>9</v>
      </c>
      <c r="X6" s="13"/>
      <c r="Y6" s="13"/>
      <c r="Z6" s="13"/>
      <c r="AA6" s="6"/>
      <c r="AB6" s="46" t="s">
        <v>14</v>
      </c>
      <c r="AC6" s="47"/>
      <c r="AD6" s="47"/>
      <c r="AE6" s="48"/>
      <c r="AF6" s="34">
        <f>+AF5+(BB6/1440)</f>
        <v>0.40277777777777773</v>
      </c>
      <c r="AG6" s="35"/>
      <c r="AH6" s="35"/>
      <c r="AI6" s="36"/>
      <c r="AJ6" s="31" t="s">
        <v>21</v>
      </c>
      <c r="AK6" s="33"/>
      <c r="AL6" s="31" t="s">
        <v>11</v>
      </c>
      <c r="AM6" s="32"/>
      <c r="AN6" s="32"/>
      <c r="AO6" s="32"/>
      <c r="AP6" s="32"/>
      <c r="AQ6" s="32"/>
      <c r="AR6" s="32"/>
      <c r="AS6" s="33"/>
      <c r="AT6" s="31" t="s">
        <v>12</v>
      </c>
      <c r="AU6" s="32"/>
      <c r="AV6" s="32"/>
      <c r="AW6" s="32"/>
      <c r="AX6" s="32"/>
      <c r="AY6" s="32"/>
      <c r="AZ6" s="32"/>
      <c r="BA6" s="33"/>
      <c r="BB6" s="3">
        <v>10</v>
      </c>
      <c r="BC6" s="4"/>
    </row>
    <row r="7" spans="1:55" ht="27" customHeight="1">
      <c r="A7" s="20"/>
      <c r="B7" s="31" t="s">
        <v>30</v>
      </c>
      <c r="C7" s="32"/>
      <c r="D7" s="32"/>
      <c r="E7" s="33"/>
      <c r="F7" s="42"/>
      <c r="G7" s="42"/>
      <c r="H7" s="43"/>
      <c r="I7" s="1"/>
      <c r="J7" s="22" t="str">
        <f>IF(I7="","",IF(I7&gt;K7,"〇",IF(I7=K7,"△","●")))</f>
        <v/>
      </c>
      <c r="K7" s="2"/>
      <c r="L7" s="1"/>
      <c r="M7" s="22" t="str">
        <f>IF(L7="","",IF(L7&gt;N7,"〇",IF(L7=N7,"△","●")))</f>
        <v/>
      </c>
      <c r="N7" s="2"/>
      <c r="O7" s="1"/>
      <c r="P7" s="22" t="str">
        <f>IF(O7="","",IF(O7&gt;Q7,"〇",IF(O7=Q7,"△","●")))</f>
        <v/>
      </c>
      <c r="Q7" s="2"/>
      <c r="R7" s="8" t="str">
        <f>IF(I7="","",COUNTIF($F7:$Q7,"〇"))</f>
        <v/>
      </c>
      <c r="S7" s="8" t="str">
        <f>IF(I7="","",COUNTIF($F7:$Q7,"●"))</f>
        <v/>
      </c>
      <c r="T7" s="8" t="str">
        <f>IF(I7="","",COUNTIF($F7:$Q7,"△"))</f>
        <v/>
      </c>
      <c r="U7" s="11" t="str">
        <f>IF(I7="","",R7*3+T7*1)</f>
        <v/>
      </c>
      <c r="V7" s="21" t="str">
        <f>IF(I7="","",I7-K7+L7-N7+O7-Q7)</f>
        <v/>
      </c>
      <c r="W7" s="8"/>
      <c r="X7" s="6"/>
      <c r="Y7" s="6"/>
      <c r="Z7" s="6"/>
      <c r="AA7" s="6"/>
      <c r="AB7" s="31">
        <v>1</v>
      </c>
      <c r="AC7" s="32"/>
      <c r="AD7" s="32"/>
      <c r="AE7" s="33"/>
      <c r="AF7" s="34">
        <f>+AF6+(BB7/1440)</f>
        <v>0.41666666666666663</v>
      </c>
      <c r="AG7" s="35"/>
      <c r="AH7" s="35"/>
      <c r="AI7" s="36"/>
      <c r="AJ7" s="31" t="str">
        <f>+AJ6</f>
        <v>Ａ</v>
      </c>
      <c r="AK7" s="33"/>
      <c r="AL7" s="31" t="str">
        <f>+B8</f>
        <v>山の手</v>
      </c>
      <c r="AM7" s="32"/>
      <c r="AN7" s="32"/>
      <c r="AO7" s="33"/>
      <c r="AP7" s="31" t="str">
        <f>+B9</f>
        <v>BONITA</v>
      </c>
      <c r="AQ7" s="32"/>
      <c r="AR7" s="32"/>
      <c r="AS7" s="33"/>
      <c r="AT7" s="31" t="str">
        <f>+B7</f>
        <v>発　寒</v>
      </c>
      <c r="AU7" s="32"/>
      <c r="AV7" s="32"/>
      <c r="AW7" s="33"/>
      <c r="AX7" s="31" t="str">
        <f>+B10</f>
        <v>西園・福井野Ｆ</v>
      </c>
      <c r="AY7" s="32"/>
      <c r="AZ7" s="32"/>
      <c r="BA7" s="33"/>
      <c r="BB7" s="3">
        <v>20</v>
      </c>
      <c r="BC7" s="4"/>
    </row>
    <row r="8" spans="1:55" ht="27" customHeight="1">
      <c r="A8" s="20"/>
      <c r="B8" s="31" t="s">
        <v>29</v>
      </c>
      <c r="C8" s="32"/>
      <c r="D8" s="32"/>
      <c r="E8" s="33"/>
      <c r="F8" s="1"/>
      <c r="G8" s="22" t="str">
        <f>IF(F8="","",IF(F8&gt;H8,"〇",IF(F8=H8,"△","●")))</f>
        <v/>
      </c>
      <c r="H8" s="2"/>
      <c r="I8" s="42"/>
      <c r="J8" s="42"/>
      <c r="K8" s="43"/>
      <c r="L8" s="1"/>
      <c r="M8" s="22" t="str">
        <f>IF(L8="","",IF(L8&gt;N8,"〇",IF(L8=N8,"△","●")))</f>
        <v/>
      </c>
      <c r="N8" s="2"/>
      <c r="O8" s="1"/>
      <c r="P8" s="22" t="str">
        <f>IF(O8="","",IF(O8&gt;Q8,"〇",IF(O8=Q8,"△","●")))</f>
        <v/>
      </c>
      <c r="Q8" s="2"/>
      <c r="R8" s="8" t="str">
        <f>IF(F8="","",COUNTIF($F8:$Q8,"〇"))</f>
        <v/>
      </c>
      <c r="S8" s="8" t="str">
        <f>IF(F8="","",COUNTIF($F8:$Q8,"●"))</f>
        <v/>
      </c>
      <c r="T8" s="8" t="str">
        <f>IF(F8="","",COUNTIF($F8:$Q8,"△"))</f>
        <v/>
      </c>
      <c r="U8" s="11" t="str">
        <f>IF(F8="","",R8*3+T8*1)</f>
        <v/>
      </c>
      <c r="V8" s="21" t="str">
        <f>IF(F8="","",F8-H8+L8-N8+O8-Q8)</f>
        <v/>
      </c>
      <c r="W8" s="8"/>
      <c r="X8" s="6"/>
      <c r="Y8" s="6"/>
      <c r="Z8" s="6"/>
      <c r="AA8" s="6"/>
      <c r="AB8" s="31">
        <v>2</v>
      </c>
      <c r="AC8" s="32"/>
      <c r="AD8" s="32"/>
      <c r="AE8" s="33"/>
      <c r="AF8" s="34">
        <f>+AF7+(BB8/1440)+(BC8/1440)</f>
        <v>0.43402777777777773</v>
      </c>
      <c r="AG8" s="35"/>
      <c r="AH8" s="35"/>
      <c r="AI8" s="36"/>
      <c r="AJ8" s="31" t="str">
        <f t="shared" ref="AJ8:AJ12" si="0">+AJ7</f>
        <v>Ａ</v>
      </c>
      <c r="AK8" s="33"/>
      <c r="AL8" s="31" t="str">
        <f>+B7</f>
        <v>発　寒</v>
      </c>
      <c r="AM8" s="32"/>
      <c r="AN8" s="32"/>
      <c r="AO8" s="33"/>
      <c r="AP8" s="31" t="str">
        <f>+B10</f>
        <v>西園・福井野Ｆ</v>
      </c>
      <c r="AQ8" s="32"/>
      <c r="AR8" s="32"/>
      <c r="AS8" s="33"/>
      <c r="AT8" s="31" t="str">
        <f>+B9</f>
        <v>BONITA</v>
      </c>
      <c r="AU8" s="32"/>
      <c r="AV8" s="32"/>
      <c r="AW8" s="33"/>
      <c r="AX8" s="31" t="str">
        <f>+B8</f>
        <v>山の手</v>
      </c>
      <c r="AY8" s="32"/>
      <c r="AZ8" s="32"/>
      <c r="BA8" s="33"/>
      <c r="BB8" s="3">
        <v>25</v>
      </c>
      <c r="BC8" s="4"/>
    </row>
    <row r="9" spans="1:55" ht="27" customHeight="1">
      <c r="A9" s="20"/>
      <c r="B9" s="31" t="s">
        <v>34</v>
      </c>
      <c r="C9" s="32"/>
      <c r="D9" s="32"/>
      <c r="E9" s="33"/>
      <c r="F9" s="1"/>
      <c r="G9" s="22" t="str">
        <f>IF(F9="","",IF(F9&gt;H9,"〇",IF(F9=H9,"△","●")))</f>
        <v/>
      </c>
      <c r="H9" s="2"/>
      <c r="I9" s="1"/>
      <c r="J9" s="22" t="str">
        <f>IF(I9="","",IF(I9&gt;K9,"〇",IF(I9=K9,"△","●")))</f>
        <v/>
      </c>
      <c r="K9" s="2"/>
      <c r="L9" s="42"/>
      <c r="M9" s="42"/>
      <c r="N9" s="43"/>
      <c r="O9" s="1"/>
      <c r="P9" s="22" t="str">
        <f>IF(O9="","",IF(O9&gt;Q9,"〇",IF(O9=Q9,"△","●")))</f>
        <v/>
      </c>
      <c r="Q9" s="2"/>
      <c r="R9" s="8" t="str">
        <f>IF(I9="","",COUNTIF($F9:$Q9,"〇"))</f>
        <v/>
      </c>
      <c r="S9" s="8" t="str">
        <f>IF(I9="","",COUNTIF($F9:$Q9,"●"))</f>
        <v/>
      </c>
      <c r="T9" s="8" t="str">
        <f>IF(I9="","",COUNTIF($F9:$Q9,"△"))</f>
        <v/>
      </c>
      <c r="U9" s="11" t="str">
        <f>IF(I9="","",R9*3+T9*1)</f>
        <v/>
      </c>
      <c r="V9" s="21" t="str">
        <f>IF(F9="","",F9-H9+I9-K9+O9-Q9)</f>
        <v/>
      </c>
      <c r="W9" s="8"/>
      <c r="X9" s="6"/>
      <c r="Y9" s="6"/>
      <c r="Z9" s="6"/>
      <c r="AA9" s="6"/>
      <c r="AB9" s="31">
        <v>3</v>
      </c>
      <c r="AC9" s="32"/>
      <c r="AD9" s="32"/>
      <c r="AE9" s="33"/>
      <c r="AF9" s="34">
        <f>+AF8+(BB9/1440)+(BC9/1440)</f>
        <v>0.45833333333333326</v>
      </c>
      <c r="AG9" s="35"/>
      <c r="AH9" s="35"/>
      <c r="AI9" s="36"/>
      <c r="AJ9" s="31" t="str">
        <f t="shared" si="0"/>
        <v>Ａ</v>
      </c>
      <c r="AK9" s="33"/>
      <c r="AL9" s="31" t="str">
        <f>+B7</f>
        <v>発　寒</v>
      </c>
      <c r="AM9" s="32"/>
      <c r="AN9" s="32"/>
      <c r="AO9" s="33"/>
      <c r="AP9" s="31" t="str">
        <f>+B8</f>
        <v>山の手</v>
      </c>
      <c r="AQ9" s="32"/>
      <c r="AR9" s="32"/>
      <c r="AS9" s="33"/>
      <c r="AT9" s="31" t="str">
        <f>+B9</f>
        <v>BONITA</v>
      </c>
      <c r="AU9" s="32"/>
      <c r="AV9" s="32"/>
      <c r="AW9" s="33"/>
      <c r="AX9" s="31" t="str">
        <f>+B10</f>
        <v>西園・福井野Ｆ</v>
      </c>
      <c r="AY9" s="32"/>
      <c r="AZ9" s="32"/>
      <c r="BA9" s="33"/>
      <c r="BB9" s="3">
        <f>+BB8</f>
        <v>25</v>
      </c>
      <c r="BC9" s="4">
        <v>10</v>
      </c>
    </row>
    <row r="10" spans="1:55" ht="27" customHeight="1">
      <c r="A10" s="20"/>
      <c r="B10" s="31" t="s">
        <v>24</v>
      </c>
      <c r="C10" s="32"/>
      <c r="D10" s="32"/>
      <c r="E10" s="33"/>
      <c r="F10" s="1"/>
      <c r="G10" s="22" t="str">
        <f>IF(F10="","",IF(F10&gt;H10,"〇",IF(F10=H10,"△","●")))</f>
        <v/>
      </c>
      <c r="H10" s="2"/>
      <c r="I10" s="1"/>
      <c r="J10" s="22" t="str">
        <f>IF(I10="","",IF(I10&gt;K10,"〇",IF(I10=K10,"△","●")))</f>
        <v/>
      </c>
      <c r="K10" s="2"/>
      <c r="L10" s="1"/>
      <c r="M10" s="22" t="str">
        <f>IF(L10="","",IF(L10&gt;N10,"〇",IF(L10=N10,"△","●")))</f>
        <v/>
      </c>
      <c r="N10" s="2"/>
      <c r="O10" s="42"/>
      <c r="P10" s="42"/>
      <c r="Q10" s="43"/>
      <c r="R10" s="8" t="str">
        <f>IF(I10="","",COUNTIF($F10:$Q10,"〇"))</f>
        <v/>
      </c>
      <c r="S10" s="8" t="str">
        <f>IF(I10="","",COUNTIF($F10:$Q10,"●"))</f>
        <v/>
      </c>
      <c r="T10" s="8" t="str">
        <f>IF(I10="","",COUNTIF($F10:$Q10,"△"))</f>
        <v/>
      </c>
      <c r="U10" s="11" t="str">
        <f>IF(I10="","",R10*3+T10*1)</f>
        <v/>
      </c>
      <c r="V10" s="21" t="str">
        <f>IF(F10="","",F10-H10+L10-N10+I10-K10)</f>
        <v/>
      </c>
      <c r="W10" s="8"/>
      <c r="X10" s="6"/>
      <c r="Y10" s="6"/>
      <c r="Z10" s="6"/>
      <c r="AA10" s="6"/>
      <c r="AB10" s="31">
        <v>4</v>
      </c>
      <c r="AC10" s="32"/>
      <c r="AD10" s="32"/>
      <c r="AE10" s="33"/>
      <c r="AF10" s="34">
        <f>+AF9+(BB10/1440)+(BC10/1440)</f>
        <v>0.47569444444444436</v>
      </c>
      <c r="AG10" s="35"/>
      <c r="AH10" s="35"/>
      <c r="AI10" s="36"/>
      <c r="AJ10" s="31" t="str">
        <f t="shared" si="0"/>
        <v>Ａ</v>
      </c>
      <c r="AK10" s="33"/>
      <c r="AL10" s="31" t="str">
        <f>+B9</f>
        <v>BONITA</v>
      </c>
      <c r="AM10" s="32"/>
      <c r="AN10" s="32"/>
      <c r="AO10" s="33"/>
      <c r="AP10" s="31" t="str">
        <f>+B10</f>
        <v>西園・福井野Ｆ</v>
      </c>
      <c r="AQ10" s="32"/>
      <c r="AR10" s="32"/>
      <c r="AS10" s="33"/>
      <c r="AT10" s="31" t="str">
        <f>+B7</f>
        <v>発　寒</v>
      </c>
      <c r="AU10" s="32"/>
      <c r="AV10" s="32"/>
      <c r="AW10" s="33"/>
      <c r="AX10" s="31" t="str">
        <f>+B8</f>
        <v>山の手</v>
      </c>
      <c r="AY10" s="32"/>
      <c r="AZ10" s="32"/>
      <c r="BA10" s="33"/>
      <c r="BB10" s="3">
        <f t="shared" ref="BB10:BB12" si="1">+BB9</f>
        <v>25</v>
      </c>
      <c r="BC10" s="4"/>
    </row>
    <row r="11" spans="1:55" ht="27" customHeight="1">
      <c r="A11" s="3" t="s">
        <v>20</v>
      </c>
      <c r="B11" s="39" t="s">
        <v>39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27"/>
      <c r="S11" s="27"/>
      <c r="T11" s="27"/>
      <c r="U11" s="6"/>
      <c r="V11" s="12" t="str">
        <f>IF(SUM(V7:V10)=0,"","NG")</f>
        <v/>
      </c>
      <c r="W11" s="6"/>
      <c r="X11" s="6"/>
      <c r="Y11" s="6"/>
      <c r="Z11" s="6"/>
      <c r="AA11" s="6"/>
      <c r="AB11" s="31">
        <v>5</v>
      </c>
      <c r="AC11" s="32"/>
      <c r="AD11" s="32"/>
      <c r="AE11" s="33"/>
      <c r="AF11" s="34">
        <f>+AF10+(BB11/1440)+(BC11/1440)</f>
        <v>0.49999999999999989</v>
      </c>
      <c r="AG11" s="35"/>
      <c r="AH11" s="35"/>
      <c r="AI11" s="36"/>
      <c r="AJ11" s="31" t="str">
        <f t="shared" si="0"/>
        <v>Ａ</v>
      </c>
      <c r="AK11" s="33"/>
      <c r="AL11" s="31" t="str">
        <f>+B7</f>
        <v>発　寒</v>
      </c>
      <c r="AM11" s="32"/>
      <c r="AN11" s="32"/>
      <c r="AO11" s="33"/>
      <c r="AP11" s="31" t="str">
        <f>+B9</f>
        <v>BONITA</v>
      </c>
      <c r="AQ11" s="32"/>
      <c r="AR11" s="32"/>
      <c r="AS11" s="33"/>
      <c r="AT11" s="31" t="str">
        <f>+B8</f>
        <v>山の手</v>
      </c>
      <c r="AU11" s="32"/>
      <c r="AV11" s="32"/>
      <c r="AW11" s="33"/>
      <c r="AX11" s="31" t="str">
        <f>+B10</f>
        <v>西園・福井野Ｆ</v>
      </c>
      <c r="AY11" s="32"/>
      <c r="AZ11" s="32"/>
      <c r="BA11" s="33"/>
      <c r="BB11" s="3">
        <f t="shared" si="1"/>
        <v>25</v>
      </c>
      <c r="BC11" s="4">
        <v>10</v>
      </c>
    </row>
    <row r="12" spans="1:55" ht="27" customHeight="1">
      <c r="B12" s="37" t="s">
        <v>38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26"/>
      <c r="S12" s="26"/>
      <c r="T12" s="26"/>
      <c r="U12" s="6"/>
      <c r="V12" s="6"/>
      <c r="W12" s="6"/>
      <c r="X12" s="6"/>
      <c r="Y12" s="6"/>
      <c r="Z12" s="6"/>
      <c r="AA12" s="6"/>
      <c r="AB12" s="31">
        <v>6</v>
      </c>
      <c r="AC12" s="32"/>
      <c r="AD12" s="32"/>
      <c r="AE12" s="33"/>
      <c r="AF12" s="34">
        <f>+AF11+(BB12/1440)+(BC12/1440)</f>
        <v>0.51736111111111105</v>
      </c>
      <c r="AG12" s="35"/>
      <c r="AH12" s="35"/>
      <c r="AI12" s="36"/>
      <c r="AJ12" s="31" t="str">
        <f t="shared" si="0"/>
        <v>Ａ</v>
      </c>
      <c r="AK12" s="33"/>
      <c r="AL12" s="31" t="str">
        <f>+B8</f>
        <v>山の手</v>
      </c>
      <c r="AM12" s="32"/>
      <c r="AN12" s="32"/>
      <c r="AO12" s="33"/>
      <c r="AP12" s="31" t="str">
        <f>+B10</f>
        <v>西園・福井野Ｆ</v>
      </c>
      <c r="AQ12" s="32"/>
      <c r="AR12" s="32"/>
      <c r="AS12" s="33"/>
      <c r="AT12" s="31" t="str">
        <f>+B7</f>
        <v>発　寒</v>
      </c>
      <c r="AU12" s="32"/>
      <c r="AV12" s="32"/>
      <c r="AW12" s="33"/>
      <c r="AX12" s="31" t="str">
        <f>+B9</f>
        <v>BONITA</v>
      </c>
      <c r="AY12" s="32"/>
      <c r="AZ12" s="32"/>
      <c r="BA12" s="33"/>
      <c r="BB12" s="3">
        <f t="shared" si="1"/>
        <v>25</v>
      </c>
      <c r="BC12" s="4"/>
    </row>
    <row r="13" spans="1:55" ht="27" customHeight="1">
      <c r="B13" s="19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6"/>
      <c r="V13" s="6"/>
      <c r="W13" s="6"/>
      <c r="X13" s="6"/>
      <c r="Y13" s="6"/>
      <c r="Z13" s="6"/>
      <c r="AA13" s="6"/>
      <c r="AB13" s="22"/>
      <c r="AC13" s="22"/>
      <c r="AD13" s="22"/>
      <c r="AE13" s="22"/>
      <c r="AF13" s="23"/>
      <c r="AG13" s="23"/>
      <c r="AH13" s="23"/>
      <c r="AI13" s="23"/>
      <c r="AJ13" s="30"/>
      <c r="AK13" s="14"/>
      <c r="AL13" s="15"/>
      <c r="AM13" s="15"/>
      <c r="AN13" s="15"/>
      <c r="AO13" s="15"/>
      <c r="AP13" s="15"/>
      <c r="AQ13" s="15"/>
      <c r="AR13" s="6"/>
      <c r="AS13" s="6"/>
      <c r="AT13" s="6"/>
      <c r="AU13" s="6"/>
      <c r="AV13" s="6"/>
      <c r="AW13" s="6"/>
      <c r="AX13" s="6"/>
      <c r="AY13" s="6"/>
      <c r="AZ13" s="6"/>
      <c r="BA13" s="6"/>
      <c r="BC13" s="4"/>
    </row>
    <row r="14" spans="1:55" ht="27" customHeight="1">
      <c r="B14" s="51" t="s">
        <v>2</v>
      </c>
      <c r="C14" s="51"/>
      <c r="D14" s="52" t="s">
        <v>19</v>
      </c>
      <c r="E14" s="52"/>
      <c r="F14" s="52"/>
      <c r="G14" s="52"/>
      <c r="H14" s="52"/>
      <c r="I14" s="19"/>
      <c r="J14" s="19"/>
      <c r="K14" s="19"/>
      <c r="L14" s="51"/>
      <c r="M14" s="51"/>
      <c r="N14" s="7"/>
      <c r="O14" s="7"/>
      <c r="P14" s="7"/>
      <c r="Q14" s="7"/>
      <c r="R14" s="53" t="s">
        <v>3</v>
      </c>
      <c r="S14" s="53"/>
      <c r="T14" s="54">
        <v>4</v>
      </c>
      <c r="U14" s="54"/>
      <c r="V14" s="55" t="s">
        <v>4</v>
      </c>
      <c r="W14" s="55"/>
      <c r="X14" s="24"/>
      <c r="Y14" s="24"/>
      <c r="Z14" s="24"/>
      <c r="AA14" s="24"/>
      <c r="AB14" s="31" t="s">
        <v>10</v>
      </c>
      <c r="AC14" s="32"/>
      <c r="AD14" s="32"/>
      <c r="AE14" s="33"/>
      <c r="AF14" s="56">
        <v>0.54166666666666663</v>
      </c>
      <c r="AG14" s="57"/>
      <c r="AH14" s="57"/>
      <c r="AI14" s="58"/>
      <c r="AJ14" s="3" t="s">
        <v>15</v>
      </c>
      <c r="AK14" s="44">
        <f>+AF21+(BB21/1440)</f>
        <v>0.68750000000000011</v>
      </c>
      <c r="AL14" s="44"/>
      <c r="AM14" s="44"/>
      <c r="AN14" s="45" t="s">
        <v>18</v>
      </c>
      <c r="AO14" s="45"/>
      <c r="AP14" s="45"/>
      <c r="AZ14" s="3"/>
      <c r="BA14" s="3"/>
      <c r="BC14" s="4"/>
    </row>
    <row r="15" spans="1:55" ht="27" customHeight="1">
      <c r="B15" s="31" t="s">
        <v>1</v>
      </c>
      <c r="C15" s="32"/>
      <c r="D15" s="32"/>
      <c r="E15" s="33"/>
      <c r="F15" s="32" t="str">
        <f>+B16</f>
        <v>手稲東FC</v>
      </c>
      <c r="G15" s="32"/>
      <c r="H15" s="33"/>
      <c r="I15" s="32" t="str">
        <f>+B17</f>
        <v>琴　似</v>
      </c>
      <c r="J15" s="32"/>
      <c r="K15" s="33"/>
      <c r="L15" s="32" t="str">
        <f>+B18</f>
        <v>札幌西</v>
      </c>
      <c r="M15" s="32"/>
      <c r="N15" s="33"/>
      <c r="O15" s="32" t="str">
        <f>+B19</f>
        <v>西園・福井野S</v>
      </c>
      <c r="P15" s="32"/>
      <c r="Q15" s="33"/>
      <c r="R15" s="8" t="s">
        <v>5</v>
      </c>
      <c r="S15" s="8" t="s">
        <v>6</v>
      </c>
      <c r="T15" s="8" t="s">
        <v>7</v>
      </c>
      <c r="U15" s="9" t="s">
        <v>8</v>
      </c>
      <c r="V15" s="10" t="s">
        <v>13</v>
      </c>
      <c r="W15" s="9" t="s">
        <v>9</v>
      </c>
      <c r="X15" s="13"/>
      <c r="Y15" s="13"/>
      <c r="Z15" s="13"/>
      <c r="AA15" s="6"/>
      <c r="AB15" s="46" t="s">
        <v>14</v>
      </c>
      <c r="AC15" s="47"/>
      <c r="AD15" s="47"/>
      <c r="AE15" s="48"/>
      <c r="AF15" s="34">
        <f>+AF14+(BB15/1440)</f>
        <v>0.54861111111111105</v>
      </c>
      <c r="AG15" s="35"/>
      <c r="AH15" s="35"/>
      <c r="AI15" s="36"/>
      <c r="AJ15" s="31" t="s">
        <v>22</v>
      </c>
      <c r="AK15" s="33"/>
      <c r="AL15" s="31" t="s">
        <v>11</v>
      </c>
      <c r="AM15" s="32"/>
      <c r="AN15" s="32"/>
      <c r="AO15" s="32"/>
      <c r="AP15" s="32"/>
      <c r="AQ15" s="32"/>
      <c r="AR15" s="32"/>
      <c r="AS15" s="33"/>
      <c r="AT15" s="31" t="s">
        <v>12</v>
      </c>
      <c r="AU15" s="32"/>
      <c r="AV15" s="32"/>
      <c r="AW15" s="32"/>
      <c r="AX15" s="32"/>
      <c r="AY15" s="32"/>
      <c r="AZ15" s="32"/>
      <c r="BA15" s="33"/>
      <c r="BB15" s="3">
        <v>10</v>
      </c>
      <c r="BC15" s="4"/>
    </row>
    <row r="16" spans="1:55" ht="27" customHeight="1">
      <c r="A16" s="20"/>
      <c r="B16" s="31" t="s">
        <v>44</v>
      </c>
      <c r="C16" s="32"/>
      <c r="D16" s="32"/>
      <c r="E16" s="33"/>
      <c r="F16" s="42"/>
      <c r="G16" s="42"/>
      <c r="H16" s="43"/>
      <c r="I16" s="1"/>
      <c r="J16" s="22" t="str">
        <f>IF(I16="","",IF(I16&gt;K16,"〇",IF(I16=K16,"△","●")))</f>
        <v/>
      </c>
      <c r="K16" s="2"/>
      <c r="L16" s="1"/>
      <c r="M16" s="22" t="str">
        <f>IF(L16="","",IF(L16&gt;N16,"〇",IF(L16=N16,"△","●")))</f>
        <v/>
      </c>
      <c r="N16" s="2"/>
      <c r="O16" s="1"/>
      <c r="P16" s="22" t="str">
        <f>IF(O16="","",IF(O16&gt;Q16,"〇",IF(O16=Q16,"△","●")))</f>
        <v/>
      </c>
      <c r="Q16" s="2"/>
      <c r="R16" s="8" t="str">
        <f>IF(I16="","",COUNTIF($F16:$Q16,"〇"))</f>
        <v/>
      </c>
      <c r="S16" s="8" t="str">
        <f>IF(I16="","",COUNTIF($F16:$Q16,"●"))</f>
        <v/>
      </c>
      <c r="T16" s="8" t="str">
        <f>IF(I16="","",COUNTIF($F16:$Q16,"△"))</f>
        <v/>
      </c>
      <c r="U16" s="11" t="str">
        <f>IF(I16="","",R16*3+T16*1)</f>
        <v/>
      </c>
      <c r="V16" s="21" t="str">
        <f>IF(I16="","",I16-K16+L16-N16+O16-Q16)</f>
        <v/>
      </c>
      <c r="W16" s="8"/>
      <c r="X16" s="6"/>
      <c r="Y16" s="6"/>
      <c r="Z16" s="6"/>
      <c r="AA16" s="6"/>
      <c r="AB16" s="31">
        <v>1</v>
      </c>
      <c r="AC16" s="32"/>
      <c r="AD16" s="32"/>
      <c r="AE16" s="33"/>
      <c r="AF16" s="34">
        <f>+AF15+(BB16/1440)</f>
        <v>0.56249999999999989</v>
      </c>
      <c r="AG16" s="35"/>
      <c r="AH16" s="35"/>
      <c r="AI16" s="36"/>
      <c r="AJ16" s="31" t="str">
        <f>+AJ15</f>
        <v>Ｂ</v>
      </c>
      <c r="AK16" s="33"/>
      <c r="AL16" s="31" t="str">
        <f>+B16</f>
        <v>手稲東FC</v>
      </c>
      <c r="AM16" s="32"/>
      <c r="AN16" s="32"/>
      <c r="AO16" s="33"/>
      <c r="AP16" s="31" t="str">
        <f>+B17</f>
        <v>琴　似</v>
      </c>
      <c r="AQ16" s="32"/>
      <c r="AR16" s="32"/>
      <c r="AS16" s="33"/>
      <c r="AT16" s="31" t="str">
        <f>+B18</f>
        <v>札幌西</v>
      </c>
      <c r="AU16" s="32"/>
      <c r="AV16" s="32"/>
      <c r="AW16" s="33"/>
      <c r="AX16" s="31" t="str">
        <f>+B19</f>
        <v>西園・福井野S</v>
      </c>
      <c r="AY16" s="32"/>
      <c r="AZ16" s="32"/>
      <c r="BA16" s="33"/>
      <c r="BB16" s="3">
        <v>20</v>
      </c>
      <c r="BC16" s="4"/>
    </row>
    <row r="17" spans="1:66" ht="27" customHeight="1">
      <c r="A17" s="20"/>
      <c r="B17" s="31" t="s">
        <v>31</v>
      </c>
      <c r="C17" s="32"/>
      <c r="D17" s="32"/>
      <c r="E17" s="33"/>
      <c r="F17" s="1"/>
      <c r="G17" s="22" t="str">
        <f>IF(F17="","",IF(F17&gt;H17,"〇",IF(F17=H17,"△","●")))</f>
        <v/>
      </c>
      <c r="H17" s="2"/>
      <c r="I17" s="42"/>
      <c r="J17" s="42"/>
      <c r="K17" s="43"/>
      <c r="L17" s="1"/>
      <c r="M17" s="22" t="str">
        <f>IF(L17="","",IF(L17&gt;N17,"〇",IF(L17=N17,"△","●")))</f>
        <v/>
      </c>
      <c r="N17" s="2"/>
      <c r="O17" s="1"/>
      <c r="P17" s="22" t="str">
        <f>IF(O17="","",IF(O17&gt;Q17,"〇",IF(O17=Q17,"△","●")))</f>
        <v/>
      </c>
      <c r="Q17" s="2"/>
      <c r="R17" s="8" t="str">
        <f>IF(F17="","",COUNTIF($F17:$Q17,"〇"))</f>
        <v/>
      </c>
      <c r="S17" s="8" t="str">
        <f>IF(F17="","",COUNTIF($F17:$Q17,"●"))</f>
        <v/>
      </c>
      <c r="T17" s="8" t="str">
        <f>IF(F17="","",COUNTIF($F17:$Q17,"△"))</f>
        <v/>
      </c>
      <c r="U17" s="11" t="str">
        <f>IF(F17="","",R17*3+T17*1)</f>
        <v/>
      </c>
      <c r="V17" s="21" t="str">
        <f>IF(F17="","",F17-H17+L17-N17+O17-Q17)</f>
        <v/>
      </c>
      <c r="W17" s="8"/>
      <c r="X17" s="6"/>
      <c r="Y17" s="6"/>
      <c r="Z17" s="6"/>
      <c r="AA17" s="6"/>
      <c r="AB17" s="31">
        <v>2</v>
      </c>
      <c r="AC17" s="32"/>
      <c r="AD17" s="32"/>
      <c r="AE17" s="33"/>
      <c r="AF17" s="34">
        <f>+AF16+(BB17/1440)+(BC17/1440)</f>
        <v>0.58680555555555547</v>
      </c>
      <c r="AG17" s="35"/>
      <c r="AH17" s="35"/>
      <c r="AI17" s="36"/>
      <c r="AJ17" s="31" t="str">
        <f t="shared" ref="AJ17:AJ21" si="2">+AJ16</f>
        <v>Ｂ</v>
      </c>
      <c r="AK17" s="33"/>
      <c r="AL17" s="31" t="str">
        <f>+B17</f>
        <v>琴　似</v>
      </c>
      <c r="AM17" s="32"/>
      <c r="AN17" s="32"/>
      <c r="AO17" s="33"/>
      <c r="AP17" s="31" t="str">
        <f>+B18</f>
        <v>札幌西</v>
      </c>
      <c r="AQ17" s="32"/>
      <c r="AR17" s="32"/>
      <c r="AS17" s="33"/>
      <c r="AT17" s="31" t="str">
        <f>+B16</f>
        <v>手稲東FC</v>
      </c>
      <c r="AU17" s="32"/>
      <c r="AV17" s="32"/>
      <c r="AW17" s="33"/>
      <c r="AX17" s="31" t="str">
        <f>+B19</f>
        <v>西園・福井野S</v>
      </c>
      <c r="AY17" s="32"/>
      <c r="AZ17" s="32"/>
      <c r="BA17" s="33"/>
      <c r="BB17" s="3">
        <v>25</v>
      </c>
      <c r="BC17" s="4">
        <v>10</v>
      </c>
    </row>
    <row r="18" spans="1:66" ht="27" customHeight="1">
      <c r="A18" s="20"/>
      <c r="B18" s="31" t="s">
        <v>32</v>
      </c>
      <c r="C18" s="32"/>
      <c r="D18" s="32"/>
      <c r="E18" s="33"/>
      <c r="F18" s="1"/>
      <c r="G18" s="22" t="str">
        <f>IF(F18="","",IF(F18&gt;H18,"〇",IF(F18=H18,"△","●")))</f>
        <v/>
      </c>
      <c r="H18" s="2"/>
      <c r="I18" s="1"/>
      <c r="J18" s="22" t="str">
        <f>IF(I18="","",IF(I18&gt;K18,"〇",IF(I18=K18,"△","●")))</f>
        <v/>
      </c>
      <c r="K18" s="2"/>
      <c r="L18" s="42"/>
      <c r="M18" s="42"/>
      <c r="N18" s="43"/>
      <c r="O18" s="1"/>
      <c r="P18" s="22" t="str">
        <f>IF(O18="","",IF(O18&gt;Q18,"〇",IF(O18=Q18,"△","●")))</f>
        <v/>
      </c>
      <c r="Q18" s="2"/>
      <c r="R18" s="8" t="str">
        <f>IF(I18="","",COUNTIF($F18:$Q18,"〇"))</f>
        <v/>
      </c>
      <c r="S18" s="8" t="str">
        <f>IF(I18="","",COUNTIF($F18:$Q18,"●"))</f>
        <v/>
      </c>
      <c r="T18" s="8" t="str">
        <f>IF(I18="","",COUNTIF($F18:$Q18,"△"))</f>
        <v/>
      </c>
      <c r="U18" s="11" t="str">
        <f>IF(I18="","",R18*3+T18*1)</f>
        <v/>
      </c>
      <c r="V18" s="21" t="str">
        <f>IF(F18="","",F18-H18+I18-K18+O18-Q18)</f>
        <v/>
      </c>
      <c r="W18" s="8"/>
      <c r="X18" s="6"/>
      <c r="Y18" s="6"/>
      <c r="Z18" s="6"/>
      <c r="AA18" s="6"/>
      <c r="AB18" s="31">
        <v>3</v>
      </c>
      <c r="AC18" s="32"/>
      <c r="AD18" s="32"/>
      <c r="AE18" s="33"/>
      <c r="AF18" s="34">
        <f>+AF17+(BB18/1440)+(BC18/1440)</f>
        <v>0.60416666666666663</v>
      </c>
      <c r="AG18" s="35"/>
      <c r="AH18" s="35"/>
      <c r="AI18" s="36"/>
      <c r="AJ18" s="31" t="str">
        <f t="shared" si="2"/>
        <v>Ｂ</v>
      </c>
      <c r="AK18" s="33"/>
      <c r="AL18" s="31" t="str">
        <f>+B16</f>
        <v>手稲東FC</v>
      </c>
      <c r="AM18" s="32"/>
      <c r="AN18" s="32"/>
      <c r="AO18" s="33"/>
      <c r="AP18" s="31" t="str">
        <f>+B19</f>
        <v>西園・福井野S</v>
      </c>
      <c r="AQ18" s="32"/>
      <c r="AR18" s="32"/>
      <c r="AS18" s="33"/>
      <c r="AT18" s="31" t="str">
        <f>+B17</f>
        <v>琴　似</v>
      </c>
      <c r="AU18" s="32"/>
      <c r="AV18" s="32"/>
      <c r="AW18" s="33"/>
      <c r="AX18" s="31" t="str">
        <f>+B18</f>
        <v>札幌西</v>
      </c>
      <c r="AY18" s="32"/>
      <c r="AZ18" s="32"/>
      <c r="BA18" s="33"/>
      <c r="BB18" s="3">
        <f>+BB17</f>
        <v>25</v>
      </c>
      <c r="BC18" s="4"/>
    </row>
    <row r="19" spans="1:66" ht="27" customHeight="1">
      <c r="A19" s="20"/>
      <c r="B19" s="31" t="s">
        <v>25</v>
      </c>
      <c r="C19" s="32"/>
      <c r="D19" s="32"/>
      <c r="E19" s="33"/>
      <c r="F19" s="1"/>
      <c r="G19" s="22" t="str">
        <f>IF(F19="","",IF(F19&gt;H19,"〇",IF(F19=H19,"△","●")))</f>
        <v/>
      </c>
      <c r="H19" s="2"/>
      <c r="I19" s="1"/>
      <c r="J19" s="22" t="str">
        <f>IF(I19="","",IF(I19&gt;K19,"〇",IF(I19=K19,"△","●")))</f>
        <v/>
      </c>
      <c r="K19" s="2"/>
      <c r="L19" s="1"/>
      <c r="M19" s="22" t="str">
        <f>IF(L19="","",IF(L19&gt;N19,"〇",IF(L19=N19,"△","●")))</f>
        <v/>
      </c>
      <c r="N19" s="2"/>
      <c r="O19" s="42"/>
      <c r="P19" s="42"/>
      <c r="Q19" s="43"/>
      <c r="R19" s="8" t="str">
        <f>IF(I19="","",COUNTIF($F19:$Q19,"〇"))</f>
        <v/>
      </c>
      <c r="S19" s="8" t="str">
        <f>IF(I19="","",COUNTIF($F19:$Q19,"●"))</f>
        <v/>
      </c>
      <c r="T19" s="8" t="str">
        <f>IF(I19="","",COUNTIF($F19:$Q19,"△"))</f>
        <v/>
      </c>
      <c r="U19" s="11" t="str">
        <f>IF(I19="","",R19*3+T19*1)</f>
        <v/>
      </c>
      <c r="V19" s="21" t="str">
        <f>IF(F19="","",F19-H19+L19-N19+I19-K19)</f>
        <v/>
      </c>
      <c r="W19" s="8"/>
      <c r="X19" s="6"/>
      <c r="Y19" s="6"/>
      <c r="Z19" s="6"/>
      <c r="AA19" s="6"/>
      <c r="AB19" s="31">
        <v>4</v>
      </c>
      <c r="AC19" s="32"/>
      <c r="AD19" s="32"/>
      <c r="AE19" s="33"/>
      <c r="AF19" s="34">
        <f>+AF18+(BB19/1440)+(BC19/1440)</f>
        <v>0.62847222222222221</v>
      </c>
      <c r="AG19" s="35"/>
      <c r="AH19" s="35"/>
      <c r="AI19" s="36"/>
      <c r="AJ19" s="31" t="str">
        <f t="shared" si="2"/>
        <v>Ｂ</v>
      </c>
      <c r="AK19" s="33"/>
      <c r="AL19" s="31" t="str">
        <f>+B17</f>
        <v>琴　似</v>
      </c>
      <c r="AM19" s="32"/>
      <c r="AN19" s="32"/>
      <c r="AO19" s="33"/>
      <c r="AP19" s="31" t="str">
        <f>+B19</f>
        <v>西園・福井野S</v>
      </c>
      <c r="AQ19" s="32"/>
      <c r="AR19" s="32"/>
      <c r="AS19" s="33"/>
      <c r="AT19" s="31" t="str">
        <f>+B16</f>
        <v>手稲東FC</v>
      </c>
      <c r="AU19" s="32"/>
      <c r="AV19" s="32"/>
      <c r="AW19" s="33"/>
      <c r="AX19" s="31" t="str">
        <f>+B18</f>
        <v>札幌西</v>
      </c>
      <c r="AY19" s="32"/>
      <c r="AZ19" s="32"/>
      <c r="BA19" s="33"/>
      <c r="BB19" s="3">
        <f t="shared" ref="BB19:BB21" si="3">+BB18</f>
        <v>25</v>
      </c>
      <c r="BC19" s="4">
        <v>10</v>
      </c>
      <c r="BD19" s="18"/>
      <c r="BE19" s="18"/>
      <c r="BF19" s="18"/>
      <c r="BG19" s="18"/>
      <c r="BH19" s="18"/>
      <c r="BI19" s="18"/>
      <c r="BJ19" s="18"/>
      <c r="BK19" s="18"/>
      <c r="BL19" s="18"/>
      <c r="BM19" s="18"/>
    </row>
    <row r="20" spans="1:66" ht="27" customHeight="1">
      <c r="A20" s="3" t="s">
        <v>20</v>
      </c>
      <c r="B20" s="39" t="s">
        <v>39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27"/>
      <c r="S20" s="27"/>
      <c r="T20" s="27"/>
      <c r="U20" s="6"/>
      <c r="V20" s="12" t="str">
        <f>IF(SUM(V16:V19)=0,"","NG")</f>
        <v/>
      </c>
      <c r="W20" s="6"/>
      <c r="X20" s="6"/>
      <c r="Y20" s="6"/>
      <c r="Z20" s="6"/>
      <c r="AA20" s="6"/>
      <c r="AB20" s="31">
        <v>5</v>
      </c>
      <c r="AC20" s="32"/>
      <c r="AD20" s="32"/>
      <c r="AE20" s="33"/>
      <c r="AF20" s="34">
        <f>+AF19+(BB20/1440)+(BC20/1440)</f>
        <v>0.64583333333333337</v>
      </c>
      <c r="AG20" s="35"/>
      <c r="AH20" s="35"/>
      <c r="AI20" s="36"/>
      <c r="AJ20" s="31" t="str">
        <f t="shared" si="2"/>
        <v>Ｂ</v>
      </c>
      <c r="AK20" s="33"/>
      <c r="AL20" s="31" t="str">
        <f>+B16</f>
        <v>手稲東FC</v>
      </c>
      <c r="AM20" s="32"/>
      <c r="AN20" s="32"/>
      <c r="AO20" s="33"/>
      <c r="AP20" s="31" t="str">
        <f>+B18</f>
        <v>札幌西</v>
      </c>
      <c r="AQ20" s="32"/>
      <c r="AR20" s="32"/>
      <c r="AS20" s="33"/>
      <c r="AT20" s="31" t="str">
        <f>+B17</f>
        <v>琴　似</v>
      </c>
      <c r="AU20" s="32"/>
      <c r="AV20" s="32"/>
      <c r="AW20" s="33"/>
      <c r="AX20" s="31" t="str">
        <f>+B19</f>
        <v>西園・福井野S</v>
      </c>
      <c r="AY20" s="32"/>
      <c r="AZ20" s="32"/>
      <c r="BA20" s="33"/>
      <c r="BB20" s="3">
        <f t="shared" si="3"/>
        <v>25</v>
      </c>
      <c r="BC20" s="4"/>
    </row>
    <row r="21" spans="1:66" ht="27" customHeight="1">
      <c r="B21" s="37" t="s">
        <v>38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26"/>
      <c r="S21" s="26"/>
      <c r="T21" s="26"/>
      <c r="U21" s="6"/>
      <c r="V21" s="6"/>
      <c r="W21" s="6"/>
      <c r="X21" s="6"/>
      <c r="Y21" s="6"/>
      <c r="Z21" s="6"/>
      <c r="AA21" s="6"/>
      <c r="AB21" s="31">
        <v>6</v>
      </c>
      <c r="AC21" s="32"/>
      <c r="AD21" s="32"/>
      <c r="AE21" s="33"/>
      <c r="AF21" s="34">
        <f>+AF20+(BB21/1440)+(BC21/1440)</f>
        <v>0.67013888888888895</v>
      </c>
      <c r="AG21" s="35"/>
      <c r="AH21" s="35"/>
      <c r="AI21" s="36"/>
      <c r="AJ21" s="31" t="str">
        <f t="shared" si="2"/>
        <v>Ｂ</v>
      </c>
      <c r="AK21" s="33"/>
      <c r="AL21" s="31" t="str">
        <f>+B18</f>
        <v>札幌西</v>
      </c>
      <c r="AM21" s="32"/>
      <c r="AN21" s="32"/>
      <c r="AO21" s="33"/>
      <c r="AP21" s="31" t="str">
        <f>+B19</f>
        <v>西園・福井野S</v>
      </c>
      <c r="AQ21" s="32"/>
      <c r="AR21" s="32"/>
      <c r="AS21" s="33"/>
      <c r="AT21" s="31" t="str">
        <f>+B16</f>
        <v>手稲東FC</v>
      </c>
      <c r="AU21" s="32"/>
      <c r="AV21" s="32"/>
      <c r="AW21" s="33"/>
      <c r="AX21" s="31" t="str">
        <f>+B17</f>
        <v>琴　似</v>
      </c>
      <c r="AY21" s="32"/>
      <c r="AZ21" s="32"/>
      <c r="BA21" s="33"/>
      <c r="BB21" s="3">
        <f t="shared" si="3"/>
        <v>25</v>
      </c>
      <c r="BC21" s="4">
        <v>10</v>
      </c>
    </row>
    <row r="22" spans="1:66" s="20" customFormat="1" ht="27" customHeight="1">
      <c r="B22" s="37" t="s">
        <v>43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6"/>
      <c r="S22" s="6"/>
      <c r="T22" s="6"/>
      <c r="U22" s="49"/>
      <c r="V22" s="49"/>
      <c r="W22" s="49"/>
      <c r="X22" s="49"/>
      <c r="Y22" s="49"/>
      <c r="Z22" s="49"/>
      <c r="AA22" s="6"/>
      <c r="AB22" s="50"/>
      <c r="AC22" s="50"/>
      <c r="AD22" s="50"/>
      <c r="AE22" s="50"/>
      <c r="AF22" s="50"/>
      <c r="AG22" s="50"/>
      <c r="AH22" s="50"/>
      <c r="AI22" s="50"/>
      <c r="BB22" s="3"/>
      <c r="BE22" s="4"/>
      <c r="BF22" s="4"/>
    </row>
    <row r="23" spans="1:66" s="20" customFormat="1" ht="27" customHeight="1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6"/>
      <c r="S23" s="6"/>
      <c r="T23" s="6"/>
      <c r="U23" s="28"/>
      <c r="V23" s="28"/>
      <c r="W23" s="28"/>
      <c r="X23" s="28"/>
      <c r="Y23" s="28"/>
      <c r="Z23" s="28"/>
      <c r="AA23" s="6"/>
      <c r="AB23" s="25"/>
      <c r="AC23" s="25"/>
      <c r="AD23" s="25"/>
      <c r="AE23" s="25"/>
      <c r="AF23" s="25"/>
      <c r="AG23" s="25"/>
      <c r="AH23" s="25"/>
      <c r="AI23" s="25"/>
      <c r="BB23" s="3"/>
      <c r="BE23" s="4"/>
      <c r="BF23" s="4"/>
    </row>
    <row r="24" spans="1:66" ht="27" customHeight="1">
      <c r="B24" s="51" t="s">
        <v>2</v>
      </c>
      <c r="C24" s="51"/>
      <c r="D24" s="52" t="s">
        <v>17</v>
      </c>
      <c r="E24" s="52"/>
      <c r="F24" s="52"/>
      <c r="G24" s="52"/>
      <c r="H24" s="52"/>
      <c r="I24" s="19"/>
      <c r="J24" s="19"/>
      <c r="K24" s="19"/>
      <c r="L24" s="51"/>
      <c r="M24" s="51"/>
      <c r="N24" s="7"/>
      <c r="O24" s="7"/>
      <c r="P24" s="7"/>
      <c r="Q24" s="7"/>
      <c r="R24" s="7"/>
      <c r="S24" s="7"/>
      <c r="T24" s="7"/>
      <c r="U24" s="53" t="s">
        <v>3</v>
      </c>
      <c r="V24" s="53"/>
      <c r="W24" s="54">
        <v>5</v>
      </c>
      <c r="X24" s="54"/>
      <c r="Y24" s="55" t="s">
        <v>4</v>
      </c>
      <c r="Z24" s="55"/>
      <c r="AA24" s="24"/>
      <c r="AB24" s="31" t="s">
        <v>10</v>
      </c>
      <c r="AC24" s="32"/>
      <c r="AD24" s="32"/>
      <c r="AE24" s="33"/>
      <c r="AF24" s="56">
        <v>0.47916666666666669</v>
      </c>
      <c r="AG24" s="57"/>
      <c r="AH24" s="57"/>
      <c r="AI24" s="58"/>
      <c r="AJ24" s="3" t="s">
        <v>15</v>
      </c>
      <c r="AK24" s="44">
        <f>+AF35+(BB35/1440)</f>
        <v>0.68750000000000044</v>
      </c>
      <c r="AL24" s="44"/>
      <c r="AM24" s="44"/>
      <c r="AN24" s="45" t="s">
        <v>18</v>
      </c>
      <c r="AO24" s="45"/>
      <c r="AP24" s="45"/>
      <c r="AZ24" s="3"/>
      <c r="BA24" s="3"/>
      <c r="BC24" s="4"/>
      <c r="BF24" s="17"/>
      <c r="BG24" s="18"/>
      <c r="BH24" s="18"/>
      <c r="BI24" s="18"/>
      <c r="BJ24" s="18"/>
      <c r="BK24" s="18"/>
      <c r="BL24" s="18"/>
      <c r="BM24" s="18"/>
      <c r="BN24" s="18"/>
    </row>
    <row r="25" spans="1:66" ht="27" customHeight="1">
      <c r="B25" s="31" t="s">
        <v>26</v>
      </c>
      <c r="C25" s="32"/>
      <c r="D25" s="32"/>
      <c r="E25" s="33"/>
      <c r="F25" s="31" t="str">
        <f>+B26</f>
        <v>琴似中央</v>
      </c>
      <c r="G25" s="32"/>
      <c r="H25" s="33"/>
      <c r="I25" s="32" t="str">
        <f>+B27</f>
        <v>アプリーレ</v>
      </c>
      <c r="J25" s="32"/>
      <c r="K25" s="33"/>
      <c r="L25" s="32" t="str">
        <f>+B28</f>
        <v>西野第二</v>
      </c>
      <c r="M25" s="32"/>
      <c r="N25" s="33"/>
      <c r="O25" s="32" t="str">
        <f>+B29</f>
        <v>八軒北</v>
      </c>
      <c r="P25" s="32"/>
      <c r="Q25" s="33"/>
      <c r="R25" s="31" t="str">
        <f>+B30</f>
        <v>宮の丘</v>
      </c>
      <c r="S25" s="32"/>
      <c r="T25" s="33"/>
      <c r="U25" s="8" t="s">
        <v>5</v>
      </c>
      <c r="V25" s="8" t="s">
        <v>6</v>
      </c>
      <c r="W25" s="8" t="s">
        <v>7</v>
      </c>
      <c r="X25" s="9" t="s">
        <v>8</v>
      </c>
      <c r="Y25" s="10" t="s">
        <v>13</v>
      </c>
      <c r="Z25" s="9" t="s">
        <v>9</v>
      </c>
      <c r="AA25" s="6"/>
      <c r="AB25" s="46" t="s">
        <v>14</v>
      </c>
      <c r="AC25" s="47"/>
      <c r="AD25" s="47"/>
      <c r="AE25" s="48"/>
      <c r="AF25" s="34">
        <f>+AF24+(BB25/1440)</f>
        <v>0.4861111111111111</v>
      </c>
      <c r="AG25" s="35"/>
      <c r="AH25" s="35"/>
      <c r="AI25" s="36"/>
      <c r="AJ25" s="31" t="s">
        <v>27</v>
      </c>
      <c r="AK25" s="33"/>
      <c r="AL25" s="31" t="s">
        <v>11</v>
      </c>
      <c r="AM25" s="32"/>
      <c r="AN25" s="32"/>
      <c r="AO25" s="32"/>
      <c r="AP25" s="32"/>
      <c r="AQ25" s="32"/>
      <c r="AR25" s="32"/>
      <c r="AS25" s="33"/>
      <c r="AT25" s="31" t="s">
        <v>12</v>
      </c>
      <c r="AU25" s="32"/>
      <c r="AV25" s="32"/>
      <c r="AW25" s="32"/>
      <c r="AX25" s="32"/>
      <c r="AY25" s="32"/>
      <c r="AZ25" s="32"/>
      <c r="BA25" s="33"/>
      <c r="BB25" s="3">
        <v>10</v>
      </c>
      <c r="BC25" s="4"/>
      <c r="BF25" s="18"/>
      <c r="BG25" s="18"/>
      <c r="BH25" s="18"/>
      <c r="BI25" s="18"/>
      <c r="BJ25" s="18"/>
      <c r="BK25" s="18"/>
      <c r="BL25" s="18"/>
      <c r="BM25" s="18"/>
      <c r="BN25" s="18"/>
    </row>
    <row r="26" spans="1:66" ht="27" customHeight="1">
      <c r="A26" s="20"/>
      <c r="B26" s="31" t="s">
        <v>33</v>
      </c>
      <c r="C26" s="32"/>
      <c r="D26" s="32"/>
      <c r="E26" s="33"/>
      <c r="F26" s="41"/>
      <c r="G26" s="42"/>
      <c r="H26" s="43"/>
      <c r="I26" s="1"/>
      <c r="J26" s="22" t="str">
        <f>IF(I26="","",IF(I26&gt;K26,"〇",IF(I26=K26,"△","●")))</f>
        <v/>
      </c>
      <c r="K26" s="2"/>
      <c r="L26" s="1"/>
      <c r="M26" s="22" t="str">
        <f>IF(L26="","",IF(L26&gt;N26,"〇",IF(L26=N26,"△","●")))</f>
        <v/>
      </c>
      <c r="N26" s="2"/>
      <c r="O26" s="1"/>
      <c r="P26" s="22" t="str">
        <f>IF(O26="","",IF(O26&gt;Q26,"〇",IF(O26=Q26,"△","●")))</f>
        <v/>
      </c>
      <c r="Q26" s="2"/>
      <c r="R26" s="1"/>
      <c r="S26" s="22" t="str">
        <f>IF(R26="","",IF(R26&gt;T26,"〇",IF(R26=T26,"△","●")))</f>
        <v/>
      </c>
      <c r="T26" s="2"/>
      <c r="U26" s="8" t="str">
        <f>IF(I26="","",COUNTIF($F26:$T26,"〇"))</f>
        <v/>
      </c>
      <c r="V26" s="8" t="str">
        <f>IF(I26="","",COUNTIF($F26:$T26,"●"))</f>
        <v/>
      </c>
      <c r="W26" s="8" t="str">
        <f>IF(I26="","",COUNTIF($F26:$T26,"△"))</f>
        <v/>
      </c>
      <c r="X26" s="11" t="str">
        <f>IF(I26="","",U26*3+W26*1)</f>
        <v/>
      </c>
      <c r="Y26" s="21" t="str">
        <f>IF(I26="","",I26-K26+L26-N26+R26-T26+O26-Q26)</f>
        <v/>
      </c>
      <c r="Z26" s="8"/>
      <c r="AA26" s="6"/>
      <c r="AB26" s="31">
        <v>1</v>
      </c>
      <c r="AC26" s="32"/>
      <c r="AD26" s="32"/>
      <c r="AE26" s="33"/>
      <c r="AF26" s="34">
        <f>+AF25+(BB26/1440)</f>
        <v>0.5</v>
      </c>
      <c r="AG26" s="35"/>
      <c r="AH26" s="35"/>
      <c r="AI26" s="36"/>
      <c r="AJ26" s="31" t="str">
        <f>+AJ25</f>
        <v>Ｃ</v>
      </c>
      <c r="AK26" s="33"/>
      <c r="AL26" s="31" t="str">
        <f>+B26</f>
        <v>琴似中央</v>
      </c>
      <c r="AM26" s="32"/>
      <c r="AN26" s="32"/>
      <c r="AO26" s="33"/>
      <c r="AP26" s="31" t="str">
        <f>+B27</f>
        <v>アプリーレ</v>
      </c>
      <c r="AQ26" s="32"/>
      <c r="AR26" s="32"/>
      <c r="AS26" s="33"/>
      <c r="AT26" s="31" t="str">
        <f>+B30</f>
        <v>宮の丘</v>
      </c>
      <c r="AU26" s="32"/>
      <c r="AV26" s="32"/>
      <c r="AW26" s="33"/>
      <c r="AX26" s="31" t="str">
        <f>+B28</f>
        <v>西野第二</v>
      </c>
      <c r="AY26" s="32"/>
      <c r="AZ26" s="32"/>
      <c r="BA26" s="33"/>
      <c r="BB26" s="3">
        <v>20</v>
      </c>
      <c r="BC26" s="4"/>
      <c r="BF26" s="18"/>
      <c r="BG26" s="18"/>
      <c r="BH26" s="18"/>
      <c r="BI26" s="18"/>
      <c r="BJ26" s="18"/>
      <c r="BK26" s="18"/>
      <c r="BL26" s="18"/>
      <c r="BM26" s="18"/>
      <c r="BN26" s="18"/>
    </row>
    <row r="27" spans="1:66" ht="27" customHeight="1">
      <c r="A27" s="20"/>
      <c r="B27" s="31" t="s">
        <v>35</v>
      </c>
      <c r="C27" s="32"/>
      <c r="D27" s="32"/>
      <c r="E27" s="33"/>
      <c r="F27" s="1"/>
      <c r="G27" s="22" t="str">
        <f>IF(F27="","",IF(F27&gt;H27,"〇",IF(F27=H27,"△","●")))</f>
        <v/>
      </c>
      <c r="H27" s="2"/>
      <c r="I27" s="42"/>
      <c r="J27" s="42"/>
      <c r="K27" s="43"/>
      <c r="L27" s="1"/>
      <c r="M27" s="22" t="str">
        <f>IF(L27="","",IF(L27&gt;N27,"〇",IF(L27=N27,"△","●")))</f>
        <v/>
      </c>
      <c r="N27" s="2"/>
      <c r="O27" s="1"/>
      <c r="P27" s="22" t="str">
        <f>IF(O27="","",IF(O27&gt;Q27,"〇",IF(O27=Q27,"△","●")))</f>
        <v/>
      </c>
      <c r="Q27" s="2"/>
      <c r="R27" s="1"/>
      <c r="S27" s="22" t="str">
        <f>IF(R27="","",IF(R27&gt;T27,"〇",IF(R27=T27,"△","●")))</f>
        <v/>
      </c>
      <c r="T27" s="2"/>
      <c r="U27" s="8" t="str">
        <f>IF(F27="","",COUNTIF($F27:$T27,"〇"))</f>
        <v/>
      </c>
      <c r="V27" s="8" t="str">
        <f>IF(F27="","",COUNTIF($F27:$T27,"●"))</f>
        <v/>
      </c>
      <c r="W27" s="8" t="str">
        <f>IF(F27="","",COUNTIF($F27:$T27,"△"))</f>
        <v/>
      </c>
      <c r="X27" s="11" t="str">
        <f>IF(F27="","",U27*3+W27*1)</f>
        <v/>
      </c>
      <c r="Y27" s="21" t="str">
        <f>IF(F27="","",F27-H27+L27-N27+R27-T27+O27-Q27)</f>
        <v/>
      </c>
      <c r="Z27" s="11"/>
      <c r="AA27" s="6"/>
      <c r="AB27" s="31">
        <v>2</v>
      </c>
      <c r="AC27" s="32"/>
      <c r="AD27" s="32"/>
      <c r="AE27" s="33"/>
      <c r="AF27" s="34">
        <f t="shared" ref="AF27:AF35" si="4">+AF26+(BB27/1440)+(BC27/1440)</f>
        <v>0.51736111111111116</v>
      </c>
      <c r="AG27" s="35"/>
      <c r="AH27" s="35"/>
      <c r="AI27" s="36"/>
      <c r="AJ27" s="31" t="str">
        <f t="shared" ref="AJ27:AJ35" si="5">+AJ26</f>
        <v>Ｃ</v>
      </c>
      <c r="AK27" s="33"/>
      <c r="AL27" s="31" t="str">
        <f>+B28</f>
        <v>西野第二</v>
      </c>
      <c r="AM27" s="32"/>
      <c r="AN27" s="32"/>
      <c r="AO27" s="33"/>
      <c r="AP27" s="31" t="str">
        <f>+B29</f>
        <v>八軒北</v>
      </c>
      <c r="AQ27" s="32"/>
      <c r="AR27" s="32"/>
      <c r="AS27" s="33"/>
      <c r="AT27" s="31" t="str">
        <f>+B27</f>
        <v>アプリーレ</v>
      </c>
      <c r="AU27" s="32"/>
      <c r="AV27" s="32"/>
      <c r="AW27" s="33"/>
      <c r="AX27" s="31" t="str">
        <f>+B30</f>
        <v>宮の丘</v>
      </c>
      <c r="AY27" s="32"/>
      <c r="AZ27" s="32"/>
      <c r="BA27" s="33"/>
      <c r="BB27" s="3">
        <v>25</v>
      </c>
      <c r="BC27" s="4"/>
      <c r="BF27" s="18"/>
      <c r="BG27" s="18"/>
      <c r="BH27" s="18"/>
      <c r="BI27" s="18"/>
      <c r="BJ27" s="18"/>
      <c r="BK27" s="18"/>
      <c r="BL27" s="18"/>
      <c r="BM27" s="18"/>
      <c r="BN27" s="18"/>
    </row>
    <row r="28" spans="1:66" ht="27" customHeight="1">
      <c r="A28" s="20"/>
      <c r="B28" s="31" t="s">
        <v>42</v>
      </c>
      <c r="C28" s="32"/>
      <c r="D28" s="32"/>
      <c r="E28" s="33"/>
      <c r="F28" s="1"/>
      <c r="G28" s="22" t="str">
        <f>IF(F28="","",IF(F28&gt;H28,"〇",IF(F28=H28,"△","●")))</f>
        <v/>
      </c>
      <c r="H28" s="2"/>
      <c r="I28" s="1"/>
      <c r="J28" s="22" t="str">
        <f>IF(I28="","",IF(I28&gt;K28,"〇",IF(I28=K28,"△","●")))</f>
        <v/>
      </c>
      <c r="K28" s="2"/>
      <c r="L28" s="42"/>
      <c r="M28" s="42"/>
      <c r="N28" s="43"/>
      <c r="O28" s="1"/>
      <c r="P28" s="22" t="str">
        <f>IF(O28="","",IF(O28&gt;Q28,"〇",IF(O28=Q28,"△","●")))</f>
        <v/>
      </c>
      <c r="Q28" s="2"/>
      <c r="R28" s="1"/>
      <c r="S28" s="22" t="str">
        <f>IF(R28="","",IF(R28&gt;T28,"〇",IF(R28=T28,"△","●")))</f>
        <v/>
      </c>
      <c r="T28" s="2"/>
      <c r="U28" s="8" t="str">
        <f>IF(F28="","",COUNTIF($F28:$T28,"〇"))</f>
        <v/>
      </c>
      <c r="V28" s="8" t="str">
        <f>IF(F28="","",COUNTIF($F28:$T28,"●"))</f>
        <v/>
      </c>
      <c r="W28" s="8" t="str">
        <f>IF(F28="","",COUNTIF($F28:$T28,"△"))</f>
        <v/>
      </c>
      <c r="X28" s="11" t="str">
        <f>IF(F28="","",U28*3+W28*1)</f>
        <v/>
      </c>
      <c r="Y28" s="21" t="str">
        <f>IF(F28="","",F28-H28+I28-K28+R28-T28+O28-Q28)</f>
        <v/>
      </c>
      <c r="Z28" s="8"/>
      <c r="AA28" s="6"/>
      <c r="AB28" s="31">
        <v>3</v>
      </c>
      <c r="AC28" s="32"/>
      <c r="AD28" s="32"/>
      <c r="AE28" s="33"/>
      <c r="AF28" s="34">
        <f t="shared" si="4"/>
        <v>0.54166666666666674</v>
      </c>
      <c r="AG28" s="35"/>
      <c r="AH28" s="35"/>
      <c r="AI28" s="36"/>
      <c r="AJ28" s="31" t="str">
        <f t="shared" si="5"/>
        <v>Ｃ</v>
      </c>
      <c r="AK28" s="33"/>
      <c r="AL28" s="31" t="str">
        <f>+B26</f>
        <v>琴似中央</v>
      </c>
      <c r="AM28" s="32"/>
      <c r="AN28" s="32"/>
      <c r="AO28" s="33"/>
      <c r="AP28" s="31" t="str">
        <f>+B28</f>
        <v>西野第二</v>
      </c>
      <c r="AQ28" s="32"/>
      <c r="AR28" s="32"/>
      <c r="AS28" s="33"/>
      <c r="AT28" s="31" t="str">
        <f>+B30</f>
        <v>宮の丘</v>
      </c>
      <c r="AU28" s="32"/>
      <c r="AV28" s="32"/>
      <c r="AW28" s="33"/>
      <c r="AX28" s="31" t="str">
        <f>+AP29</f>
        <v>八軒北</v>
      </c>
      <c r="AY28" s="32"/>
      <c r="AZ28" s="32"/>
      <c r="BA28" s="33"/>
      <c r="BB28" s="3">
        <f t="shared" ref="BB28:BB35" si="6">+BB27</f>
        <v>25</v>
      </c>
      <c r="BC28" s="4">
        <v>10</v>
      </c>
    </row>
    <row r="29" spans="1:66" ht="27" customHeight="1">
      <c r="A29" s="20"/>
      <c r="B29" s="31" t="s">
        <v>36</v>
      </c>
      <c r="C29" s="32"/>
      <c r="D29" s="32"/>
      <c r="E29" s="33"/>
      <c r="F29" s="1"/>
      <c r="G29" s="22" t="str">
        <f>IF(F29="","",IF(F29&gt;H29,"〇",IF(F29=H29,"△","●")))</f>
        <v/>
      </c>
      <c r="H29" s="2"/>
      <c r="I29" s="1"/>
      <c r="J29" s="22" t="str">
        <f>IF(I29="","",IF(I29&gt;K29,"〇",IF(I29=K29,"△","●")))</f>
        <v/>
      </c>
      <c r="K29" s="2"/>
      <c r="L29" s="1"/>
      <c r="M29" s="22" t="str">
        <f>IF(L29="","",IF(L29&gt;N29,"〇",IF(L29=N29,"△","●")))</f>
        <v/>
      </c>
      <c r="N29" s="2"/>
      <c r="O29" s="42"/>
      <c r="P29" s="42"/>
      <c r="Q29" s="43"/>
      <c r="R29" s="1"/>
      <c r="S29" s="22" t="str">
        <f>IF(R29="","",IF(R29&gt;T29,"〇",IF(R29=T29,"△","●")))</f>
        <v/>
      </c>
      <c r="T29" s="1"/>
      <c r="U29" s="8" t="str">
        <f>IF(F29="","",COUNTIF($F29:$T29,"〇"))</f>
        <v/>
      </c>
      <c r="V29" s="8" t="str">
        <f>IF(F29="","",COUNTIF($F29:$T29,"●"))</f>
        <v/>
      </c>
      <c r="W29" s="8" t="str">
        <f>IF(F29="","",COUNTIF($F29:$T29,"△"))</f>
        <v/>
      </c>
      <c r="X29" s="11" t="str">
        <f>IF(F29="","",U29*3+W29*1)</f>
        <v/>
      </c>
      <c r="Y29" s="21" t="str">
        <f>IF(F29="","",F29-H29+L29-N29+I29-K29+R29-T29)</f>
        <v/>
      </c>
      <c r="Z29" s="11"/>
      <c r="AA29" s="6"/>
      <c r="AB29" s="31">
        <v>4</v>
      </c>
      <c r="AC29" s="32"/>
      <c r="AD29" s="32"/>
      <c r="AE29" s="33"/>
      <c r="AF29" s="34">
        <f t="shared" si="4"/>
        <v>0.5590277777777779</v>
      </c>
      <c r="AG29" s="35"/>
      <c r="AH29" s="35"/>
      <c r="AI29" s="36"/>
      <c r="AJ29" s="31" t="str">
        <f t="shared" si="5"/>
        <v>Ｃ</v>
      </c>
      <c r="AK29" s="33"/>
      <c r="AL29" s="31" t="str">
        <f>+B27</f>
        <v>アプリーレ</v>
      </c>
      <c r="AM29" s="32"/>
      <c r="AN29" s="32"/>
      <c r="AO29" s="33"/>
      <c r="AP29" s="31" t="str">
        <f>+B29</f>
        <v>八軒北</v>
      </c>
      <c r="AQ29" s="32"/>
      <c r="AR29" s="32"/>
      <c r="AS29" s="33"/>
      <c r="AT29" s="31" t="str">
        <f>+B26</f>
        <v>琴似中央</v>
      </c>
      <c r="AU29" s="32"/>
      <c r="AV29" s="32"/>
      <c r="AW29" s="33"/>
      <c r="AX29" s="31" t="str">
        <f>+B30</f>
        <v>宮の丘</v>
      </c>
      <c r="AY29" s="32"/>
      <c r="AZ29" s="32"/>
      <c r="BA29" s="33"/>
      <c r="BB29" s="3">
        <f t="shared" si="6"/>
        <v>25</v>
      </c>
      <c r="BC29" s="4"/>
    </row>
    <row r="30" spans="1:66" ht="27" customHeight="1">
      <c r="A30" s="20"/>
      <c r="B30" s="31" t="s">
        <v>28</v>
      </c>
      <c r="C30" s="32"/>
      <c r="D30" s="32"/>
      <c r="E30" s="33"/>
      <c r="F30" s="1"/>
      <c r="G30" s="22" t="str">
        <f>IF(F30="","",IF(F30&gt;H30,"〇",IF(F30=H30,"△","●")))</f>
        <v/>
      </c>
      <c r="H30" s="2"/>
      <c r="I30" s="1"/>
      <c r="J30" s="22" t="str">
        <f>IF(I30="","",IF(I30&gt;K30,"〇",IF(I30=K30,"△","●")))</f>
        <v/>
      </c>
      <c r="K30" s="2"/>
      <c r="L30" s="1"/>
      <c r="M30" s="22" t="str">
        <f>IF(L30="","",IF(L30&gt;N30,"〇",IF(L30=N30,"△","●")))</f>
        <v/>
      </c>
      <c r="N30" s="2"/>
      <c r="O30" s="1"/>
      <c r="P30" s="22" t="str">
        <f>IF(O30="","",IF(O30&gt;Q30,"〇",IF(O30=Q30,"△","●")))</f>
        <v/>
      </c>
      <c r="Q30" s="1"/>
      <c r="R30" s="41"/>
      <c r="S30" s="42"/>
      <c r="T30" s="43"/>
      <c r="U30" s="8" t="str">
        <f>IF(F30="","",COUNTIF($F30:$T30,"〇"))</f>
        <v/>
      </c>
      <c r="V30" s="8" t="str">
        <f>IF(F30="","",COUNTIF($F30:$T30,"●"))</f>
        <v/>
      </c>
      <c r="W30" s="8" t="str">
        <f>IF(F30="","",COUNTIF($F30:$T30,"△"))</f>
        <v/>
      </c>
      <c r="X30" s="11" t="str">
        <f>IF(F30="","",U30*3+W30*1)</f>
        <v/>
      </c>
      <c r="Y30" s="21" t="str">
        <f>IF(F30="","",F30-H30+L30-N30+I30-K30+O30-Q30)</f>
        <v/>
      </c>
      <c r="Z30" s="11"/>
      <c r="AA30" s="6"/>
      <c r="AB30" s="31">
        <v>5</v>
      </c>
      <c r="AC30" s="32"/>
      <c r="AD30" s="32"/>
      <c r="AE30" s="33"/>
      <c r="AF30" s="34">
        <f t="shared" si="4"/>
        <v>0.58333333333333348</v>
      </c>
      <c r="AG30" s="35"/>
      <c r="AH30" s="35"/>
      <c r="AI30" s="36"/>
      <c r="AJ30" s="31" t="str">
        <f t="shared" si="5"/>
        <v>Ｃ</v>
      </c>
      <c r="AK30" s="33"/>
      <c r="AL30" s="31" t="str">
        <f>+B27</f>
        <v>アプリーレ</v>
      </c>
      <c r="AM30" s="32"/>
      <c r="AN30" s="32"/>
      <c r="AO30" s="33"/>
      <c r="AP30" s="31" t="str">
        <f>+B28</f>
        <v>西野第二</v>
      </c>
      <c r="AQ30" s="32"/>
      <c r="AR30" s="32"/>
      <c r="AS30" s="33"/>
      <c r="AT30" s="31" t="str">
        <f>+B26</f>
        <v>琴似中央</v>
      </c>
      <c r="AU30" s="32"/>
      <c r="AV30" s="32"/>
      <c r="AW30" s="33"/>
      <c r="AX30" s="31" t="str">
        <f>+B30</f>
        <v>宮の丘</v>
      </c>
      <c r="AY30" s="32"/>
      <c r="AZ30" s="32"/>
      <c r="BA30" s="33"/>
      <c r="BB30" s="3">
        <f t="shared" si="6"/>
        <v>25</v>
      </c>
      <c r="BC30" s="4">
        <v>10</v>
      </c>
    </row>
    <row r="31" spans="1:66" ht="27" customHeight="1">
      <c r="B31" s="39" t="s">
        <v>40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6"/>
      <c r="V31" s="6"/>
      <c r="W31" s="6"/>
      <c r="X31" s="6"/>
      <c r="Y31" s="12" t="str">
        <f>IF(SUM(Y26:Y30)=0,"","NG")</f>
        <v/>
      </c>
      <c r="Z31" s="6"/>
      <c r="AA31" s="6"/>
      <c r="AB31" s="31">
        <v>6</v>
      </c>
      <c r="AC31" s="32"/>
      <c r="AD31" s="32"/>
      <c r="AE31" s="33"/>
      <c r="AF31" s="34">
        <f t="shared" si="4"/>
        <v>0.60069444444444464</v>
      </c>
      <c r="AG31" s="35"/>
      <c r="AH31" s="35"/>
      <c r="AI31" s="36"/>
      <c r="AJ31" s="31" t="str">
        <f t="shared" si="5"/>
        <v>Ｃ</v>
      </c>
      <c r="AK31" s="33"/>
      <c r="AL31" s="31" t="str">
        <f>+B26</f>
        <v>琴似中央</v>
      </c>
      <c r="AM31" s="32"/>
      <c r="AN31" s="32"/>
      <c r="AO31" s="33"/>
      <c r="AP31" s="31" t="str">
        <f>+B29</f>
        <v>八軒北</v>
      </c>
      <c r="AQ31" s="32"/>
      <c r="AR31" s="32"/>
      <c r="AS31" s="33"/>
      <c r="AT31" s="31" t="str">
        <f>+B27</f>
        <v>アプリーレ</v>
      </c>
      <c r="AU31" s="32"/>
      <c r="AV31" s="32"/>
      <c r="AW31" s="33"/>
      <c r="AX31" s="31" t="str">
        <f>+B28</f>
        <v>西野第二</v>
      </c>
      <c r="AY31" s="32"/>
      <c r="AZ31" s="32"/>
      <c r="BA31" s="33"/>
      <c r="BB31" s="3">
        <f t="shared" si="6"/>
        <v>25</v>
      </c>
      <c r="BC31" s="4"/>
    </row>
    <row r="32" spans="1:66" ht="27" customHeight="1">
      <c r="B32" s="37" t="s">
        <v>41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6"/>
      <c r="V32" s="6"/>
      <c r="W32" s="6"/>
      <c r="X32" s="6"/>
      <c r="Y32" s="6"/>
      <c r="Z32" s="6"/>
      <c r="AA32" s="6"/>
      <c r="AB32" s="31">
        <v>7</v>
      </c>
      <c r="AC32" s="32"/>
      <c r="AD32" s="32"/>
      <c r="AE32" s="33"/>
      <c r="AF32" s="34">
        <f t="shared" si="4"/>
        <v>0.6180555555555558</v>
      </c>
      <c r="AG32" s="35"/>
      <c r="AH32" s="35"/>
      <c r="AI32" s="36"/>
      <c r="AJ32" s="31" t="str">
        <f t="shared" si="5"/>
        <v>Ｃ</v>
      </c>
      <c r="AK32" s="33"/>
      <c r="AL32" s="31" t="str">
        <f>+B27</f>
        <v>アプリーレ</v>
      </c>
      <c r="AM32" s="32"/>
      <c r="AN32" s="32"/>
      <c r="AO32" s="33"/>
      <c r="AP32" s="31" t="str">
        <f>+B30</f>
        <v>宮の丘</v>
      </c>
      <c r="AQ32" s="32"/>
      <c r="AR32" s="32"/>
      <c r="AS32" s="33"/>
      <c r="AT32" s="31" t="str">
        <f>+B26</f>
        <v>琴似中央</v>
      </c>
      <c r="AU32" s="32"/>
      <c r="AV32" s="32"/>
      <c r="AW32" s="33"/>
      <c r="AX32" s="31" t="str">
        <f>+B29</f>
        <v>八軒北</v>
      </c>
      <c r="AY32" s="32"/>
      <c r="AZ32" s="32"/>
      <c r="BA32" s="33"/>
      <c r="BB32" s="3">
        <f t="shared" si="6"/>
        <v>25</v>
      </c>
      <c r="BC32" s="4"/>
    </row>
    <row r="33" spans="2:55" ht="27" customHeight="1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AB33" s="31">
        <v>8</v>
      </c>
      <c r="AC33" s="32"/>
      <c r="AD33" s="32"/>
      <c r="AE33" s="33"/>
      <c r="AF33" s="34">
        <f t="shared" si="4"/>
        <v>0.63541666666666696</v>
      </c>
      <c r="AG33" s="35"/>
      <c r="AH33" s="35"/>
      <c r="AI33" s="36"/>
      <c r="AJ33" s="31" t="str">
        <f t="shared" si="5"/>
        <v>Ｃ</v>
      </c>
      <c r="AK33" s="33"/>
      <c r="AL33" s="31" t="str">
        <f>+B28</f>
        <v>西野第二</v>
      </c>
      <c r="AM33" s="32"/>
      <c r="AN33" s="32"/>
      <c r="AO33" s="33"/>
      <c r="AP33" s="31" t="str">
        <f>+B30</f>
        <v>宮の丘</v>
      </c>
      <c r="AQ33" s="32"/>
      <c r="AR33" s="32"/>
      <c r="AS33" s="33"/>
      <c r="AT33" s="31" t="str">
        <f>+B26</f>
        <v>琴似中央</v>
      </c>
      <c r="AU33" s="32"/>
      <c r="AV33" s="32"/>
      <c r="AW33" s="33"/>
      <c r="AX33" s="31" t="str">
        <f>+B27</f>
        <v>アプリーレ</v>
      </c>
      <c r="AY33" s="32"/>
      <c r="AZ33" s="32"/>
      <c r="BA33" s="33"/>
      <c r="BB33" s="3">
        <f t="shared" si="6"/>
        <v>25</v>
      </c>
      <c r="BC33" s="4"/>
    </row>
    <row r="34" spans="2:55" ht="27" customHeight="1">
      <c r="AB34" s="31">
        <v>9</v>
      </c>
      <c r="AC34" s="32"/>
      <c r="AD34" s="32"/>
      <c r="AE34" s="33"/>
      <c r="AF34" s="34">
        <f t="shared" si="4"/>
        <v>0.65277777777777812</v>
      </c>
      <c r="AG34" s="35"/>
      <c r="AH34" s="35"/>
      <c r="AI34" s="36"/>
      <c r="AJ34" s="31" t="str">
        <f t="shared" si="5"/>
        <v>Ｃ</v>
      </c>
      <c r="AK34" s="33"/>
      <c r="AL34" s="31" t="str">
        <f>+B29</f>
        <v>八軒北</v>
      </c>
      <c r="AM34" s="32"/>
      <c r="AN34" s="32"/>
      <c r="AO34" s="33"/>
      <c r="AP34" s="31" t="str">
        <f>+B30</f>
        <v>宮の丘</v>
      </c>
      <c r="AQ34" s="32"/>
      <c r="AR34" s="32"/>
      <c r="AS34" s="33"/>
      <c r="AT34" s="31" t="str">
        <f>+B28</f>
        <v>西野第二</v>
      </c>
      <c r="AU34" s="32"/>
      <c r="AV34" s="32"/>
      <c r="AW34" s="33"/>
      <c r="AX34" s="31" t="str">
        <f>+B27</f>
        <v>アプリーレ</v>
      </c>
      <c r="AY34" s="32"/>
      <c r="AZ34" s="32"/>
      <c r="BA34" s="33"/>
      <c r="BB34" s="3">
        <f t="shared" si="6"/>
        <v>25</v>
      </c>
      <c r="BC34" s="4"/>
    </row>
    <row r="35" spans="2:55" ht="27" customHeight="1">
      <c r="AB35" s="31">
        <v>10</v>
      </c>
      <c r="AC35" s="32"/>
      <c r="AD35" s="32"/>
      <c r="AE35" s="33"/>
      <c r="AF35" s="34">
        <f t="shared" si="4"/>
        <v>0.67013888888888928</v>
      </c>
      <c r="AG35" s="35"/>
      <c r="AH35" s="35"/>
      <c r="AI35" s="36"/>
      <c r="AJ35" s="31" t="str">
        <f t="shared" si="5"/>
        <v>Ｃ</v>
      </c>
      <c r="AK35" s="33"/>
      <c r="AL35" s="31" t="str">
        <f>+B26</f>
        <v>琴似中央</v>
      </c>
      <c r="AM35" s="32"/>
      <c r="AN35" s="32"/>
      <c r="AO35" s="33"/>
      <c r="AP35" s="31" t="str">
        <f>+B30</f>
        <v>宮の丘</v>
      </c>
      <c r="AQ35" s="32"/>
      <c r="AR35" s="32"/>
      <c r="AS35" s="33"/>
      <c r="AT35" s="31" t="str">
        <f>+B29</f>
        <v>八軒北</v>
      </c>
      <c r="AU35" s="32"/>
      <c r="AV35" s="32"/>
      <c r="AW35" s="33"/>
      <c r="AX35" s="31" t="str">
        <f>+B28</f>
        <v>西野第二</v>
      </c>
      <c r="AY35" s="32"/>
      <c r="AZ35" s="32"/>
      <c r="BA35" s="33"/>
      <c r="BB35" s="3">
        <f t="shared" si="6"/>
        <v>25</v>
      </c>
      <c r="BC35" s="4"/>
    </row>
    <row r="36" spans="2:55" ht="27" customHeight="1">
      <c r="B36" s="19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6"/>
      <c r="V36" s="6"/>
      <c r="W36" s="6"/>
      <c r="X36" s="6"/>
      <c r="Y36" s="6"/>
      <c r="Z36" s="6"/>
      <c r="AA36" s="6"/>
      <c r="AB36" s="15"/>
      <c r="AC36" s="15"/>
      <c r="AD36" s="15"/>
      <c r="AE36" s="15"/>
      <c r="AF36" s="16"/>
      <c r="AG36" s="16"/>
      <c r="AH36" s="16"/>
      <c r="AI36" s="16"/>
      <c r="AJ36" s="30"/>
      <c r="AK36" s="14"/>
      <c r="AL36" s="15"/>
      <c r="AM36" s="15"/>
      <c r="AN36" s="15"/>
      <c r="AO36" s="15"/>
      <c r="AP36" s="15"/>
      <c r="AQ36" s="15"/>
      <c r="AR36" s="6"/>
      <c r="AS36" s="6"/>
      <c r="AT36" s="6"/>
      <c r="AU36" s="6"/>
      <c r="AV36" s="6"/>
      <c r="AW36" s="6"/>
      <c r="AX36" s="6"/>
      <c r="AY36" s="6"/>
      <c r="AZ36" s="6"/>
      <c r="BA36" s="6"/>
      <c r="BC36" s="4"/>
    </row>
  </sheetData>
  <mergeCells count="261">
    <mergeCell ref="B1:O2"/>
    <mergeCell ref="P1:W1"/>
    <mergeCell ref="AB1:BA2"/>
    <mergeCell ref="P2:W2"/>
    <mergeCell ref="B3:W3"/>
    <mergeCell ref="AB3:AZ3"/>
    <mergeCell ref="B4:H4"/>
    <mergeCell ref="I4:N4"/>
    <mergeCell ref="R4:W4"/>
    <mergeCell ref="AB4:AM4"/>
    <mergeCell ref="AN5:AP5"/>
    <mergeCell ref="B6:E6"/>
    <mergeCell ref="F6:H6"/>
    <mergeCell ref="I6:K6"/>
    <mergeCell ref="L6:N6"/>
    <mergeCell ref="O6:Q6"/>
    <mergeCell ref="AB6:AE6"/>
    <mergeCell ref="AF6:AI6"/>
    <mergeCell ref="AJ6:AK6"/>
    <mergeCell ref="AL6:AS6"/>
    <mergeCell ref="B5:C5"/>
    <mergeCell ref="D5:H5"/>
    <mergeCell ref="L5:M5"/>
    <mergeCell ref="R5:S5"/>
    <mergeCell ref="T5:U5"/>
    <mergeCell ref="V5:W5"/>
    <mergeCell ref="AB5:AE5"/>
    <mergeCell ref="AF5:AI5"/>
    <mergeCell ref="AK5:AM5"/>
    <mergeCell ref="AT6:BA6"/>
    <mergeCell ref="B7:E7"/>
    <mergeCell ref="F7:H7"/>
    <mergeCell ref="AB7:AE7"/>
    <mergeCell ref="AF7:AI7"/>
    <mergeCell ref="AJ7:AK7"/>
    <mergeCell ref="AL7:AO7"/>
    <mergeCell ref="AP7:AS7"/>
    <mergeCell ref="AT7:AW7"/>
    <mergeCell ref="AX7:BA7"/>
    <mergeCell ref="B8:E8"/>
    <mergeCell ref="I8:K8"/>
    <mergeCell ref="AB8:AE8"/>
    <mergeCell ref="AF8:AI8"/>
    <mergeCell ref="AJ8:AK8"/>
    <mergeCell ref="AL8:AO8"/>
    <mergeCell ref="AP8:AS8"/>
    <mergeCell ref="AT8:AW8"/>
    <mergeCell ref="AX8:BA8"/>
    <mergeCell ref="B9:E9"/>
    <mergeCell ref="L9:N9"/>
    <mergeCell ref="AB9:AE9"/>
    <mergeCell ref="AF9:AI9"/>
    <mergeCell ref="AJ9:AK9"/>
    <mergeCell ref="AL9:AO9"/>
    <mergeCell ref="AP9:AS9"/>
    <mergeCell ref="AT9:AW9"/>
    <mergeCell ref="AX9:BA9"/>
    <mergeCell ref="B10:E10"/>
    <mergeCell ref="O10:Q10"/>
    <mergeCell ref="AB10:AE10"/>
    <mergeCell ref="AF10:AI10"/>
    <mergeCell ref="AJ10:AK10"/>
    <mergeCell ref="AL10:AO10"/>
    <mergeCell ref="AP10:AS10"/>
    <mergeCell ref="AT10:AW10"/>
    <mergeCell ref="AX10:BA10"/>
    <mergeCell ref="AT11:AW11"/>
    <mergeCell ref="AX11:BA11"/>
    <mergeCell ref="B12:Q12"/>
    <mergeCell ref="AB12:AE12"/>
    <mergeCell ref="AF12:AI12"/>
    <mergeCell ref="AJ12:AK12"/>
    <mergeCell ref="AL12:AO12"/>
    <mergeCell ref="AP12:AS12"/>
    <mergeCell ref="AT12:AW12"/>
    <mergeCell ref="AX12:BA12"/>
    <mergeCell ref="B11:Q11"/>
    <mergeCell ref="AB11:AE11"/>
    <mergeCell ref="AF11:AI11"/>
    <mergeCell ref="AJ11:AK11"/>
    <mergeCell ref="AL11:AO11"/>
    <mergeCell ref="AP11:AS11"/>
    <mergeCell ref="AB14:AE14"/>
    <mergeCell ref="AF14:AI14"/>
    <mergeCell ref="AK14:AM14"/>
    <mergeCell ref="AN14:AP14"/>
    <mergeCell ref="B15:E15"/>
    <mergeCell ref="F15:H15"/>
    <mergeCell ref="I15:K15"/>
    <mergeCell ref="L15:N15"/>
    <mergeCell ref="O15:Q15"/>
    <mergeCell ref="AB15:AE15"/>
    <mergeCell ref="B14:C14"/>
    <mergeCell ref="D14:H14"/>
    <mergeCell ref="L14:M14"/>
    <mergeCell ref="R14:S14"/>
    <mergeCell ref="T14:U14"/>
    <mergeCell ref="V14:W14"/>
    <mergeCell ref="AF15:AI15"/>
    <mergeCell ref="AJ15:AK15"/>
    <mergeCell ref="AL15:AS15"/>
    <mergeCell ref="AT15:BA15"/>
    <mergeCell ref="B16:E16"/>
    <mergeCell ref="F16:H16"/>
    <mergeCell ref="AB16:AE16"/>
    <mergeCell ref="AF16:AI16"/>
    <mergeCell ref="AJ16:AK16"/>
    <mergeCell ref="AL16:AO16"/>
    <mergeCell ref="AP16:AS16"/>
    <mergeCell ref="AT16:AW16"/>
    <mergeCell ref="AX16:BA16"/>
    <mergeCell ref="B17:E17"/>
    <mergeCell ref="I17:K17"/>
    <mergeCell ref="AB17:AE17"/>
    <mergeCell ref="AF17:AI17"/>
    <mergeCell ref="AJ17:AK17"/>
    <mergeCell ref="AL17:AO17"/>
    <mergeCell ref="AP17:AS17"/>
    <mergeCell ref="AT17:AW17"/>
    <mergeCell ref="AX17:BA17"/>
    <mergeCell ref="B18:E18"/>
    <mergeCell ref="L18:N18"/>
    <mergeCell ref="AB18:AE18"/>
    <mergeCell ref="AF18:AI18"/>
    <mergeCell ref="AJ18:AK18"/>
    <mergeCell ref="AL18:AO18"/>
    <mergeCell ref="AP18:AS18"/>
    <mergeCell ref="AT18:AW18"/>
    <mergeCell ref="AX18:BA18"/>
    <mergeCell ref="B19:E19"/>
    <mergeCell ref="O19:Q19"/>
    <mergeCell ref="AB19:AE19"/>
    <mergeCell ref="AF19:AI19"/>
    <mergeCell ref="AJ19:AK19"/>
    <mergeCell ref="AL19:AO19"/>
    <mergeCell ref="AP19:AS19"/>
    <mergeCell ref="AT19:AW19"/>
    <mergeCell ref="AX19:BA19"/>
    <mergeCell ref="AT20:AW20"/>
    <mergeCell ref="AX20:BA20"/>
    <mergeCell ref="B21:Q21"/>
    <mergeCell ref="AB21:AE21"/>
    <mergeCell ref="AF21:AI21"/>
    <mergeCell ref="AJ21:AK21"/>
    <mergeCell ref="AL21:AO21"/>
    <mergeCell ref="AP21:AS21"/>
    <mergeCell ref="AT21:AW21"/>
    <mergeCell ref="AX21:BA21"/>
    <mergeCell ref="B20:Q20"/>
    <mergeCell ref="AB20:AE20"/>
    <mergeCell ref="AF20:AI20"/>
    <mergeCell ref="AJ20:AK20"/>
    <mergeCell ref="AL20:AO20"/>
    <mergeCell ref="AP20:AS20"/>
    <mergeCell ref="B22:Q22"/>
    <mergeCell ref="U22:Z22"/>
    <mergeCell ref="AB22:AI22"/>
    <mergeCell ref="B24:C24"/>
    <mergeCell ref="D24:H24"/>
    <mergeCell ref="L24:M24"/>
    <mergeCell ref="U24:V24"/>
    <mergeCell ref="W24:X24"/>
    <mergeCell ref="Y24:Z24"/>
    <mergeCell ref="AB24:AE24"/>
    <mergeCell ref="AF24:AI24"/>
    <mergeCell ref="AK24:AM24"/>
    <mergeCell ref="AN24:AP24"/>
    <mergeCell ref="B25:E25"/>
    <mergeCell ref="F25:H25"/>
    <mergeCell ref="I25:K25"/>
    <mergeCell ref="L25:N25"/>
    <mergeCell ref="O25:Q25"/>
    <mergeCell ref="R25:T25"/>
    <mergeCell ref="AB25:AE25"/>
    <mergeCell ref="AF25:AI25"/>
    <mergeCell ref="AJ25:AK25"/>
    <mergeCell ref="AL25:AS25"/>
    <mergeCell ref="AT25:BA25"/>
    <mergeCell ref="B26:E26"/>
    <mergeCell ref="F26:H26"/>
    <mergeCell ref="AB26:AE26"/>
    <mergeCell ref="AF26:AI26"/>
    <mergeCell ref="AJ26:AK26"/>
    <mergeCell ref="AL26:AO26"/>
    <mergeCell ref="AP26:AS26"/>
    <mergeCell ref="AT26:AW26"/>
    <mergeCell ref="AX26:BA26"/>
    <mergeCell ref="B27:E27"/>
    <mergeCell ref="I27:K27"/>
    <mergeCell ref="AB27:AE27"/>
    <mergeCell ref="AF27:AI27"/>
    <mergeCell ref="AJ27:AK27"/>
    <mergeCell ref="AL27:AO27"/>
    <mergeCell ref="AP27:AS27"/>
    <mergeCell ref="AT27:AW27"/>
    <mergeCell ref="AX27:BA27"/>
    <mergeCell ref="B28:E28"/>
    <mergeCell ref="L28:N28"/>
    <mergeCell ref="AB28:AE28"/>
    <mergeCell ref="AF28:AI28"/>
    <mergeCell ref="AJ28:AK28"/>
    <mergeCell ref="AL28:AO28"/>
    <mergeCell ref="AP28:AS28"/>
    <mergeCell ref="AT28:AW28"/>
    <mergeCell ref="AX28:BA28"/>
    <mergeCell ref="B29:E29"/>
    <mergeCell ref="O29:Q29"/>
    <mergeCell ref="AB29:AE29"/>
    <mergeCell ref="AF29:AI29"/>
    <mergeCell ref="AJ29:AK29"/>
    <mergeCell ref="AL29:AO29"/>
    <mergeCell ref="AP29:AS29"/>
    <mergeCell ref="AT29:AW29"/>
    <mergeCell ref="AX29:BA29"/>
    <mergeCell ref="AP30:AS30"/>
    <mergeCell ref="AT30:AW30"/>
    <mergeCell ref="AX30:BA30"/>
    <mergeCell ref="B31:T31"/>
    <mergeCell ref="AB31:AE31"/>
    <mergeCell ref="AF31:AI31"/>
    <mergeCell ref="AJ31:AK31"/>
    <mergeCell ref="AL31:AO31"/>
    <mergeCell ref="AP31:AS31"/>
    <mergeCell ref="AT31:AW31"/>
    <mergeCell ref="B30:E30"/>
    <mergeCell ref="R30:T30"/>
    <mergeCell ref="AB30:AE30"/>
    <mergeCell ref="AF30:AI30"/>
    <mergeCell ref="AJ30:AK30"/>
    <mergeCell ref="AL30:AO30"/>
    <mergeCell ref="B33:T33"/>
    <mergeCell ref="AB33:AE33"/>
    <mergeCell ref="AF33:AI33"/>
    <mergeCell ref="AJ33:AK33"/>
    <mergeCell ref="AL33:AO33"/>
    <mergeCell ref="AP33:AS33"/>
    <mergeCell ref="AX31:BA31"/>
    <mergeCell ref="B32:T32"/>
    <mergeCell ref="AB32:AE32"/>
    <mergeCell ref="AF32:AI32"/>
    <mergeCell ref="AJ32:AK32"/>
    <mergeCell ref="AL32:AO32"/>
    <mergeCell ref="AP32:AS32"/>
    <mergeCell ref="AT32:AW32"/>
    <mergeCell ref="AX32:BA32"/>
    <mergeCell ref="AX35:BA35"/>
    <mergeCell ref="AB35:AE35"/>
    <mergeCell ref="AF35:AI35"/>
    <mergeCell ref="AJ35:AK35"/>
    <mergeCell ref="AL35:AO35"/>
    <mergeCell ref="AP35:AS35"/>
    <mergeCell ref="AT35:AW35"/>
    <mergeCell ref="AT33:AW33"/>
    <mergeCell ref="AX33:BA33"/>
    <mergeCell ref="AB34:AE34"/>
    <mergeCell ref="AF34:AI34"/>
    <mergeCell ref="AJ34:AK34"/>
    <mergeCell ref="AL34:AO34"/>
    <mergeCell ref="AP34:AS34"/>
    <mergeCell ref="AT34:AW34"/>
    <mergeCell ref="AX34:BA34"/>
  </mergeCells>
  <phoneticPr fontId="1"/>
  <conditionalFormatting sqref="W16 X16:Z19">
    <cfRule type="cellIs" dxfId="13" priority="13" operator="between">
      <formula>1</formula>
      <formula>2</formula>
    </cfRule>
    <cfRule type="cellIs" dxfId="12" priority="14" operator="equal">
      <formula>"1,2"</formula>
    </cfRule>
  </conditionalFormatting>
  <conditionalFormatting sqref="W17:W19">
    <cfRule type="cellIs" dxfId="11" priority="11" operator="between">
      <formula>1</formula>
      <formula>2</formula>
    </cfRule>
    <cfRule type="cellIs" dxfId="10" priority="12" operator="equal">
      <formula>"1,2"</formula>
    </cfRule>
  </conditionalFormatting>
  <conditionalFormatting sqref="W7 X7:Z10">
    <cfRule type="cellIs" dxfId="9" priority="9" operator="between">
      <formula>1</formula>
      <formula>2</formula>
    </cfRule>
    <cfRule type="cellIs" dxfId="8" priority="10" operator="equal">
      <formula>"1,2"</formula>
    </cfRule>
  </conditionalFormatting>
  <conditionalFormatting sqref="W8:W10">
    <cfRule type="cellIs" dxfId="7" priority="7" operator="between">
      <formula>1</formula>
      <formula>2</formula>
    </cfRule>
    <cfRule type="cellIs" dxfId="6" priority="8" operator="equal">
      <formula>"1,2"</formula>
    </cfRule>
  </conditionalFormatting>
  <conditionalFormatting sqref="Z26">
    <cfRule type="cellIs" dxfId="5" priority="5" operator="between">
      <formula>1</formula>
      <formula>2</formula>
    </cfRule>
    <cfRule type="cellIs" dxfId="4" priority="6" operator="equal">
      <formula>"1,2"</formula>
    </cfRule>
  </conditionalFormatting>
  <conditionalFormatting sqref="Z27:Z29">
    <cfRule type="cellIs" dxfId="3" priority="3" operator="between">
      <formula>1</formula>
      <formula>2</formula>
    </cfRule>
    <cfRule type="cellIs" dxfId="2" priority="4" operator="equal">
      <formula>"1,2"</formula>
    </cfRule>
  </conditionalFormatting>
  <conditionalFormatting sqref="Z30">
    <cfRule type="cellIs" dxfId="1" priority="1" operator="between">
      <formula>1</formula>
      <formula>2</formula>
    </cfRule>
    <cfRule type="cellIs" dxfId="0" priority="2" operator="equal">
      <formula>"1,2"</formula>
    </cfRule>
  </conditionalFormatting>
  <printOptions horizontalCentered="1" verticalCentered="1"/>
  <pageMargins left="0" right="0" top="0" bottom="0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予選</vt:lpstr>
      <vt:lpstr>予選!Print_Area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uclientc</dc:creator>
  <cp:lastModifiedBy>Owner</cp:lastModifiedBy>
  <cp:lastPrinted>2020-09-08T06:51:12Z</cp:lastPrinted>
  <dcterms:created xsi:type="dcterms:W3CDTF">2017-07-27T07:57:01Z</dcterms:created>
  <dcterms:modified xsi:type="dcterms:W3CDTF">2020-09-24T05:50:36Z</dcterms:modified>
</cp:coreProperties>
</file>