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50" tabRatio="519"/>
  </bookViews>
  <sheets>
    <sheet name="U-12" sheetId="13" r:id="rId1"/>
  </sheets>
  <definedNames>
    <definedName name="_xlnm.Print_Area" localSheetId="0">'U-12'!$A$1:$BE$42</definedName>
  </definedNames>
  <calcPr calcId="152511" iterateDelta="1E-4"/>
</workbook>
</file>

<file path=xl/calcChain.xml><?xml version="1.0" encoding="utf-8"?>
<calcChain xmlns="http://schemas.openxmlformats.org/spreadsheetml/2006/main">
  <c r="BB42" i="13" l="1"/>
  <c r="AX42" i="13"/>
  <c r="AT42" i="13"/>
  <c r="AP42" i="13"/>
  <c r="BB41" i="13"/>
  <c r="AX41" i="13"/>
  <c r="AT41" i="13"/>
  <c r="AP41" i="13"/>
  <c r="BB40" i="13"/>
  <c r="AX40" i="13"/>
  <c r="AT40" i="13"/>
  <c r="AP40" i="13"/>
  <c r="BB39" i="13"/>
  <c r="AX39" i="13"/>
  <c r="AT39" i="13"/>
  <c r="AP39" i="13"/>
  <c r="BB38" i="13"/>
  <c r="AX38" i="13"/>
  <c r="AT38" i="13"/>
  <c r="AP38" i="13"/>
  <c r="BB37" i="13"/>
  <c r="AX37" i="13"/>
  <c r="AT37" i="13"/>
  <c r="AP37" i="13"/>
  <c r="BB36" i="13"/>
  <c r="AX36" i="13"/>
  <c r="AT36" i="13"/>
  <c r="AP36" i="13"/>
  <c r="BB35" i="13"/>
  <c r="AX35" i="13"/>
  <c r="AT35" i="13"/>
  <c r="AP35" i="13"/>
  <c r="BB34" i="13"/>
  <c r="AX34" i="13"/>
  <c r="AT34" i="13"/>
  <c r="AP34" i="13"/>
  <c r="BB33" i="13"/>
  <c r="AX33" i="13"/>
  <c r="AT33" i="13"/>
  <c r="AP33" i="13"/>
  <c r="BB29" i="13"/>
  <c r="AX29" i="13"/>
  <c r="AT29" i="13"/>
  <c r="AP29" i="13"/>
  <c r="BB28" i="13"/>
  <c r="AX28" i="13"/>
  <c r="AT28" i="13"/>
  <c r="AP28" i="13"/>
  <c r="BB27" i="13"/>
  <c r="AX27" i="13"/>
  <c r="AT27" i="13"/>
  <c r="AP27" i="13"/>
  <c r="BB26" i="13"/>
  <c r="AX26" i="13"/>
  <c r="AT26" i="13"/>
  <c r="AP26" i="13"/>
  <c r="BB25" i="13"/>
  <c r="AX25" i="13"/>
  <c r="AT25" i="13"/>
  <c r="AP25" i="13"/>
  <c r="BB24" i="13"/>
  <c r="AX24" i="13"/>
  <c r="AT24" i="13"/>
  <c r="AP24" i="13"/>
  <c r="BB23" i="13"/>
  <c r="AX23" i="13"/>
  <c r="AT23" i="13"/>
  <c r="AP23" i="13"/>
  <c r="BB22" i="13"/>
  <c r="AX22" i="13"/>
  <c r="AT22" i="13"/>
  <c r="AP22" i="13"/>
  <c r="BB21" i="13"/>
  <c r="AX21" i="13"/>
  <c r="AT21" i="13"/>
  <c r="AP21" i="13"/>
  <c r="BB20" i="13"/>
  <c r="AX20" i="13"/>
  <c r="AT20" i="13"/>
  <c r="AP20" i="13"/>
  <c r="BB16" i="13"/>
  <c r="AX16" i="13"/>
  <c r="AT16" i="13"/>
  <c r="AP16" i="13"/>
  <c r="BB15" i="13"/>
  <c r="AX15" i="13"/>
  <c r="AT15" i="13"/>
  <c r="AP15" i="13"/>
  <c r="BB14" i="13"/>
  <c r="AX14" i="13"/>
  <c r="AT14" i="13"/>
  <c r="AP14" i="13"/>
  <c r="BB13" i="13"/>
  <c r="AX13" i="13"/>
  <c r="AT13" i="13"/>
  <c r="AP13" i="13"/>
  <c r="BB12" i="13"/>
  <c r="AX12" i="13"/>
  <c r="AT12" i="13"/>
  <c r="AP12" i="13"/>
  <c r="BB11" i="13"/>
  <c r="AX11" i="13"/>
  <c r="AT11" i="13"/>
  <c r="AP11" i="13"/>
  <c r="BB10" i="13"/>
  <c r="AX10" i="13"/>
  <c r="AT10" i="13"/>
  <c r="AP10" i="13"/>
  <c r="BB9" i="13"/>
  <c r="AX9" i="13"/>
  <c r="AT9" i="13"/>
  <c r="AP9" i="13"/>
  <c r="BB8" i="13"/>
  <c r="AX8" i="13"/>
  <c r="AT8" i="13"/>
  <c r="AP8" i="13"/>
  <c r="BB7" i="13"/>
  <c r="AX7" i="13"/>
  <c r="AT7" i="13"/>
  <c r="AP7" i="13"/>
  <c r="AC37" i="13" l="1"/>
  <c r="Q37" i="13"/>
  <c r="M37" i="13"/>
  <c r="I37" i="13"/>
  <c r="E37" i="13"/>
  <c r="AC36" i="13"/>
  <c r="U36" i="13"/>
  <c r="M36" i="13"/>
  <c r="I36" i="13"/>
  <c r="E36" i="13"/>
  <c r="Z36" i="13" s="1"/>
  <c r="AC35" i="13"/>
  <c r="U35" i="13"/>
  <c r="Q35" i="13"/>
  <c r="I35" i="13"/>
  <c r="E35" i="13"/>
  <c r="AC34" i="13"/>
  <c r="U34" i="13"/>
  <c r="Q34" i="13"/>
  <c r="M34" i="13"/>
  <c r="E34" i="13"/>
  <c r="Z34" i="13" s="1"/>
  <c r="AC33" i="13"/>
  <c r="U33" i="13"/>
  <c r="Q33" i="13"/>
  <c r="M33" i="13"/>
  <c r="I33" i="13"/>
  <c r="AJ32" i="13"/>
  <c r="AJ33" i="13" s="1"/>
  <c r="AJ34" i="13" s="1"/>
  <c r="AJ35" i="13" s="1"/>
  <c r="AJ36" i="13" s="1"/>
  <c r="AJ37" i="13" s="1"/>
  <c r="AJ38" i="13" s="1"/>
  <c r="AJ39" i="13" s="1"/>
  <c r="AJ40" i="13" s="1"/>
  <c r="AJ41" i="13" s="1"/>
  <c r="AJ42" i="13" s="1"/>
  <c r="AO31" i="13" s="1"/>
  <c r="U32" i="13"/>
  <c r="Q32" i="13"/>
  <c r="M32" i="13"/>
  <c r="I32" i="13"/>
  <c r="E32" i="13"/>
  <c r="AC24" i="13"/>
  <c r="Q24" i="13"/>
  <c r="M24" i="13"/>
  <c r="I24" i="13"/>
  <c r="E24" i="13"/>
  <c r="AA24" i="13" s="1"/>
  <c r="AC23" i="13"/>
  <c r="U23" i="13"/>
  <c r="M23" i="13"/>
  <c r="I23" i="13"/>
  <c r="E23" i="13"/>
  <c r="AC22" i="13"/>
  <c r="U22" i="13"/>
  <c r="Q22" i="13"/>
  <c r="I22" i="13"/>
  <c r="E22" i="13"/>
  <c r="AC21" i="13"/>
  <c r="U21" i="13"/>
  <c r="Q21" i="13"/>
  <c r="M21" i="13"/>
  <c r="E21" i="13"/>
  <c r="AC20" i="13"/>
  <c r="U20" i="13"/>
  <c r="Q20" i="13"/>
  <c r="M20" i="13"/>
  <c r="I20" i="13"/>
  <c r="AJ19" i="13"/>
  <c r="AJ20" i="13" s="1"/>
  <c r="AJ21" i="13" s="1"/>
  <c r="AJ22" i="13" s="1"/>
  <c r="AJ23" i="13" s="1"/>
  <c r="AJ24" i="13" s="1"/>
  <c r="AJ25" i="13" s="1"/>
  <c r="AJ26" i="13" s="1"/>
  <c r="AJ27" i="13" s="1"/>
  <c r="AJ28" i="13" s="1"/>
  <c r="AJ29" i="13" s="1"/>
  <c r="AO18" i="13" s="1"/>
  <c r="U19" i="13"/>
  <c r="Q19" i="13"/>
  <c r="M19" i="13"/>
  <c r="I19" i="13"/>
  <c r="E19" i="13"/>
  <c r="AC11" i="13"/>
  <c r="Q11" i="13"/>
  <c r="M11" i="13"/>
  <c r="I11" i="13"/>
  <c r="E11" i="13"/>
  <c r="AC10" i="13"/>
  <c r="U10" i="13"/>
  <c r="M10" i="13"/>
  <c r="I10" i="13"/>
  <c r="E10" i="13"/>
  <c r="AC9" i="13"/>
  <c r="U9" i="13"/>
  <c r="Q9" i="13"/>
  <c r="I9" i="13"/>
  <c r="E9" i="13"/>
  <c r="AC8" i="13"/>
  <c r="U8" i="13"/>
  <c r="Q8" i="13"/>
  <c r="M8" i="13"/>
  <c r="E8" i="13"/>
  <c r="Z8" i="13" s="1"/>
  <c r="AC7" i="13"/>
  <c r="U7" i="13"/>
  <c r="Q7" i="13"/>
  <c r="M7" i="13"/>
  <c r="I7" i="13"/>
  <c r="AJ6" i="13"/>
  <c r="AJ7" i="13" s="1"/>
  <c r="AJ8" i="13" s="1"/>
  <c r="AJ9" i="13" s="1"/>
  <c r="AJ10" i="13" s="1"/>
  <c r="AJ11" i="13" s="1"/>
  <c r="AJ12" i="13" s="1"/>
  <c r="AJ13" i="13" s="1"/>
  <c r="AJ14" i="13" s="1"/>
  <c r="AJ15" i="13" s="1"/>
  <c r="AJ16" i="13" s="1"/>
  <c r="AO5" i="13" s="1"/>
  <c r="U6" i="13"/>
  <c r="Q6" i="13"/>
  <c r="M6" i="13"/>
  <c r="I6" i="13"/>
  <c r="E6" i="13"/>
  <c r="AA35" i="13" l="1"/>
  <c r="AC12" i="13"/>
  <c r="Y8" i="13"/>
  <c r="Z10" i="13"/>
  <c r="AA22" i="13"/>
  <c r="AA33" i="13"/>
  <c r="Y33" i="13"/>
  <c r="AB33" i="13" s="1"/>
  <c r="Y34" i="13"/>
  <c r="AA36" i="13"/>
  <c r="AA9" i="13"/>
  <c r="Z21" i="13"/>
  <c r="AC38" i="13"/>
  <c r="AA37" i="13"/>
  <c r="AA34" i="13"/>
  <c r="Y35" i="13"/>
  <c r="AB35" i="13" s="1"/>
  <c r="AA7" i="13"/>
  <c r="Y7" i="13"/>
  <c r="AB7" i="13" s="1"/>
  <c r="AA11" i="13"/>
  <c r="AA20" i="13"/>
  <c r="AC25" i="13"/>
  <c r="Z23" i="13"/>
  <c r="Y37" i="13"/>
  <c r="AB37" i="13" s="1"/>
  <c r="Z33" i="13"/>
  <c r="Z35" i="13"/>
  <c r="Z37" i="13"/>
  <c r="Y36" i="13"/>
  <c r="AB36" i="13" s="1"/>
  <c r="AA8" i="13"/>
  <c r="AB8" i="13" s="1"/>
  <c r="Y9" i="13"/>
  <c r="AA10" i="13"/>
  <c r="Y11" i="13"/>
  <c r="AB11" i="13" s="1"/>
  <c r="Y20" i="13"/>
  <c r="AB20" i="13" s="1"/>
  <c r="AA21" i="13"/>
  <c r="Y22" i="13"/>
  <c r="AB22" i="13" s="1"/>
  <c r="AA23" i="13"/>
  <c r="Y24" i="13"/>
  <c r="AB24" i="13" s="1"/>
  <c r="Z7" i="13"/>
  <c r="Z9" i="13"/>
  <c r="Z11" i="13"/>
  <c r="Z20" i="13"/>
  <c r="Z22" i="13"/>
  <c r="Z24" i="13"/>
  <c r="Y10" i="13"/>
  <c r="Y21" i="13"/>
  <c r="AB21" i="13" s="1"/>
  <c r="Y23" i="13"/>
  <c r="AB10" i="13" l="1"/>
  <c r="AB23" i="13"/>
  <c r="AB9" i="13"/>
  <c r="AB34" i="13"/>
</calcChain>
</file>

<file path=xl/sharedStrings.xml><?xml version="1.0" encoding="utf-8"?>
<sst xmlns="http://schemas.openxmlformats.org/spreadsheetml/2006/main" count="132" uniqueCount="43">
  <si>
    <t>琴似中央</t>
    <rPh sb="0" eb="2">
      <t>コトニ</t>
    </rPh>
    <rPh sb="2" eb="4">
      <t>チュウオウ</t>
    </rPh>
    <phoneticPr fontId="1"/>
  </si>
  <si>
    <t>八軒北</t>
    <rPh sb="0" eb="2">
      <t>ハチケン</t>
    </rPh>
    <rPh sb="2" eb="3">
      <t>キタ</t>
    </rPh>
    <phoneticPr fontId="1"/>
  </si>
  <si>
    <t>会場</t>
    <rPh sb="0" eb="2">
      <t>カイジョウ</t>
    </rPh>
    <phoneticPr fontId="4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</si>
  <si>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</si>
  <si>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</si>
  <si>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</si>
  <si>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</si>
  <si>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</si>
  <si>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</si>
  <si>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順位</t>
    <rPh sb="0" eb="2">
      <t>ジュンイ</t>
    </rPh>
    <phoneticPr fontId="4"/>
  </si>
  <si>
    <t>開場</t>
    <rPh sb="0" eb="2">
      <t>カイジョウ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</si>
  <si>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</si>
  <si>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</si>
  <si>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得失</t>
    <rPh sb="0" eb="1">
      <t>トク</t>
    </rPh>
    <rPh sb="1" eb="2">
      <t>シツ</t>
    </rPh>
    <phoneticPr fontId="4"/>
  </si>
  <si>
    <t>指導者打合</t>
    <rPh sb="0" eb="3">
      <t>シドウシャ</t>
    </rPh>
    <rPh sb="3" eb="5">
      <t>ウチアワ</t>
    </rPh>
    <phoneticPr fontId="4"/>
  </si>
  <si>
    <t>西　園</t>
    <rPh sb="0" eb="1">
      <t>セイ</t>
    </rPh>
    <rPh sb="2" eb="3">
      <t>エン</t>
    </rPh>
    <phoneticPr fontId="1"/>
  </si>
  <si>
    <t>発　寒</t>
    <rPh sb="0" eb="1">
      <t>ハツ</t>
    </rPh>
    <rPh sb="2" eb="3">
      <t>カン</t>
    </rPh>
    <phoneticPr fontId="1"/>
  </si>
  <si>
    <t>平　和</t>
    <rPh sb="0" eb="1">
      <t>ヘイ</t>
    </rPh>
    <rPh sb="2" eb="3">
      <t>ワ</t>
    </rPh>
    <phoneticPr fontId="1"/>
  </si>
  <si>
    <t>琴　似</t>
    <rPh sb="0" eb="1">
      <t>コト</t>
    </rPh>
    <rPh sb="2" eb="3">
      <t>ニ</t>
    </rPh>
    <phoneticPr fontId="1"/>
  </si>
  <si>
    <t>10分-2分-10分</t>
    <rPh sb="2" eb="3">
      <t>フン</t>
    </rPh>
    <rPh sb="5" eb="6">
      <t>フン</t>
    </rPh>
    <rPh sb="9" eb="10">
      <t>フン</t>
    </rPh>
    <phoneticPr fontId="1"/>
  </si>
  <si>
    <t>U-12　西区交流フットサル</t>
    <rPh sb="5" eb="6">
      <t>ニシ</t>
    </rPh>
    <rPh sb="7" eb="9">
      <t>コウリュウ</t>
    </rPh>
    <phoneticPr fontId="4"/>
  </si>
  <si>
    <t>八　軒</t>
    <rPh sb="0" eb="1">
      <t>ハチ</t>
    </rPh>
    <rPh sb="2" eb="3">
      <t>ケン</t>
    </rPh>
    <phoneticPr fontId="1"/>
  </si>
  <si>
    <t>-</t>
    <phoneticPr fontId="1"/>
  </si>
  <si>
    <t>～</t>
    <phoneticPr fontId="1"/>
  </si>
  <si>
    <t>-</t>
    <phoneticPr fontId="1"/>
  </si>
  <si>
    <t>平成30年度開催</t>
    <rPh sb="0" eb="2">
      <t>ヘイセイ</t>
    </rPh>
    <rPh sb="4" eb="6">
      <t>ネンド</t>
    </rPh>
    <rPh sb="6" eb="8">
      <t>カイサイ</t>
    </rPh>
    <phoneticPr fontId="1"/>
  </si>
  <si>
    <t>アプリーレ</t>
    <phoneticPr fontId="1"/>
  </si>
  <si>
    <t>BONITA</t>
    <phoneticPr fontId="1"/>
  </si>
  <si>
    <t>山の手①</t>
    <rPh sb="0" eb="1">
      <t>ヤマ</t>
    </rPh>
    <rPh sb="2" eb="3">
      <t>テ</t>
    </rPh>
    <phoneticPr fontId="1"/>
  </si>
  <si>
    <t>山の手②</t>
    <rPh sb="0" eb="1">
      <t>ヤマ</t>
    </rPh>
    <rPh sb="2" eb="3">
      <t>テ</t>
    </rPh>
    <phoneticPr fontId="1"/>
  </si>
  <si>
    <t>八軒北小学校</t>
    <rPh sb="0" eb="2">
      <t>ハチケン</t>
    </rPh>
    <rPh sb="2" eb="3">
      <t>キタ</t>
    </rPh>
    <rPh sb="3" eb="6">
      <t>ショウガッコウ</t>
    </rPh>
    <phoneticPr fontId="1"/>
  </si>
  <si>
    <t>平和小学校</t>
    <rPh sb="0" eb="2">
      <t>ヘイワ</t>
    </rPh>
    <rPh sb="2" eb="5">
      <t>ショウガッコウ</t>
    </rPh>
    <phoneticPr fontId="1"/>
  </si>
  <si>
    <t>宮の丘①</t>
    <rPh sb="0" eb="1">
      <t>ミヤ</t>
    </rPh>
    <rPh sb="2" eb="3">
      <t>オカ</t>
    </rPh>
    <phoneticPr fontId="1"/>
  </si>
  <si>
    <t>8分-2分-8分</t>
    <rPh sb="1" eb="2">
      <t>フン</t>
    </rPh>
    <rPh sb="4" eb="5">
      <t>フン</t>
    </rPh>
    <rPh sb="7" eb="8">
      <t>フン</t>
    </rPh>
    <phoneticPr fontId="1"/>
  </si>
  <si>
    <t>※会場の関係で8分-2分-8分</t>
    <rPh sb="1" eb="3">
      <t>カイジョウ</t>
    </rPh>
    <rPh sb="4" eb="6">
      <t>カンケイ</t>
    </rPh>
    <rPh sb="8" eb="9">
      <t>フン</t>
    </rPh>
    <rPh sb="11" eb="12">
      <t>フン</t>
    </rPh>
    <rPh sb="14" eb="15">
      <t>フン</t>
    </rPh>
    <phoneticPr fontId="1"/>
  </si>
  <si>
    <t>手稲東</t>
    <rPh sb="0" eb="3">
      <t>テイネヒガシ</t>
    </rPh>
    <phoneticPr fontId="1"/>
  </si>
  <si>
    <t>宮の丘②</t>
    <rPh sb="0" eb="1">
      <t>ミヤ</t>
    </rPh>
    <rPh sb="2" eb="3">
      <t>オカ</t>
    </rPh>
    <phoneticPr fontId="1"/>
  </si>
  <si>
    <t>西に第二</t>
    <rPh sb="0" eb="1">
      <t>ニシ</t>
    </rPh>
    <rPh sb="2" eb="4">
      <t>ダイニ</t>
    </rPh>
    <phoneticPr fontId="1"/>
  </si>
  <si>
    <t>琴似小学校</t>
    <rPh sb="0" eb="2">
      <t>コトニ</t>
    </rPh>
    <rPh sb="2" eb="5">
      <t>ショウガッコウ</t>
    </rPh>
    <phoneticPr fontId="1"/>
  </si>
  <si>
    <t>順位決定方法：①勝点②当該チームの対戦成績③当該チームの得失点差④当該チームの総得点⑤グループ内の得失点差⑥グループ内の総得点⑦抽選</t>
    <rPh sb="0" eb="2">
      <t>ジュンイ</t>
    </rPh>
    <rPh sb="2" eb="4">
      <t>ケッテイ</t>
    </rPh>
    <rPh sb="4" eb="6">
      <t>ホウホウ</t>
    </rPh>
    <rPh sb="8" eb="9">
      <t>カチ</t>
    </rPh>
    <rPh sb="9" eb="10">
      <t>テン</t>
    </rPh>
    <rPh sb="11" eb="13">
      <t>トウガイ</t>
    </rPh>
    <rPh sb="17" eb="19">
      <t>タイセン</t>
    </rPh>
    <rPh sb="19" eb="21">
      <t>セイセキ</t>
    </rPh>
    <rPh sb="22" eb="24">
      <t>トウガイ</t>
    </rPh>
    <rPh sb="28" eb="31">
      <t>トクシッテン</t>
    </rPh>
    <rPh sb="31" eb="32">
      <t>サ</t>
    </rPh>
    <rPh sb="33" eb="35">
      <t>トウガイ</t>
    </rPh>
    <rPh sb="39" eb="42">
      <t>ソウトクテン</t>
    </rPh>
    <rPh sb="47" eb="48">
      <t>ナイ</t>
    </rPh>
    <rPh sb="49" eb="53">
      <t>トクシッテンサ</t>
    </rPh>
    <rPh sb="58" eb="59">
      <t>ナイ</t>
    </rPh>
    <rPh sb="60" eb="63">
      <t>ソウトクテン</t>
    </rPh>
    <rPh sb="64" eb="66">
      <t>チュウセン</t>
    </rPh>
    <phoneticPr fontId="1"/>
  </si>
  <si>
    <t>※対戦・審判変更あります</t>
    <rPh sb="1" eb="3">
      <t>タイセン</t>
    </rPh>
    <rPh sb="4" eb="6">
      <t>シンパン</t>
    </rPh>
    <rPh sb="6" eb="8">
      <t>ヘンコウ</t>
    </rPh>
    <phoneticPr fontId="1"/>
  </si>
  <si>
    <t>※1　会場の関係で8分-2分-8分</t>
    <rPh sb="3" eb="5">
      <t>カイジョウ</t>
    </rPh>
    <rPh sb="6" eb="8">
      <t>カンケイ</t>
    </rPh>
    <rPh sb="10" eb="11">
      <t>フン</t>
    </rPh>
    <rPh sb="13" eb="14">
      <t>フン</t>
    </rPh>
    <rPh sb="16" eb="17">
      <t>フン</t>
    </rPh>
    <phoneticPr fontId="1"/>
  </si>
  <si>
    <t>※2　平和さんの6年生が発表会だったため、
　　 現在試合順番を調整中。（悪しからずご了承ください。）</t>
    <rPh sb="3" eb="5">
      <t>ヘイワ</t>
    </rPh>
    <rPh sb="9" eb="11">
      <t>ネンセイ</t>
    </rPh>
    <rPh sb="12" eb="14">
      <t>ハッピョウ</t>
    </rPh>
    <rPh sb="14" eb="15">
      <t>カイ</t>
    </rPh>
    <rPh sb="25" eb="27">
      <t>ゲンザイ</t>
    </rPh>
    <rPh sb="27" eb="29">
      <t>シアイ</t>
    </rPh>
    <rPh sb="29" eb="31">
      <t>ジュンバン</t>
    </rPh>
    <rPh sb="32" eb="35">
      <t>チョウセイチュウ</t>
    </rPh>
    <rPh sb="37" eb="38">
      <t>ア</t>
    </rPh>
    <rPh sb="43" eb="45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</si>
</sst>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:mm;@"/>
    <numFmt numFmtId="177" formatCode="\+General;\-General;&quot;±&quot;0"/>
    <numFmt numFmtId="178" formatCode="hh:mm"/>
    <numFmt numFmtId="179" formatCode="m/d\ \(aaa\)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0" fontId="5" fillId="0" borderId="12" xfId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vertical="center" shrinkToFit="1"/>
    </xf>
    <xf numFmtId="0" fontId="5" fillId="3" borderId="3" xfId="1" applyFont="1" applyFill="1" applyBorder="1" applyAlignment="1">
      <alignment vertical="center" shrinkToFit="1"/>
    </xf>
    <xf numFmtId="0" fontId="5" fillId="3" borderId="4" xfId="1" applyFont="1" applyFill="1" applyBorder="1" applyAlignment="1">
      <alignment vertical="center" shrinkToFit="1"/>
    </xf>
    <xf numFmtId="0" fontId="5" fillId="0" borderId="2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20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wrapText="1" shrinkToFit="1"/>
    </xf>
    <xf numFmtId="0" fontId="5" fillId="0" borderId="0" xfId="1" applyFont="1" applyFill="1" applyAlignment="1">
      <alignment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center" shrinkToFit="1"/>
    </xf>
    <xf numFmtId="177" fontId="11" fillId="4" borderId="0" xfId="1" applyNumberFormat="1" applyFont="1" applyFill="1" applyBorder="1" applyAlignment="1">
      <alignment horizontal="center" vertical="center" shrinkToFit="1"/>
    </xf>
    <xf numFmtId="56" fontId="9" fillId="0" borderId="0" xfId="1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5" fillId="0" borderId="4" xfId="1" applyNumberFormat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9" fillId="2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9" fillId="2" borderId="3" xfId="1" applyNumberFormat="1" applyFont="1" applyFill="1" applyBorder="1" applyAlignment="1">
      <alignment horizontal="center" vertical="center" shrinkToFit="1"/>
    </xf>
    <xf numFmtId="176" fontId="9" fillId="2" borderId="4" xfId="1" applyNumberFormat="1" applyFont="1" applyFill="1" applyBorder="1" applyAlignment="1">
      <alignment horizontal="center" vertical="center" shrinkToFit="1"/>
    </xf>
    <xf numFmtId="178" fontId="10" fillId="0" borderId="12" xfId="1" applyNumberFormat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shrinkToFit="1"/>
    </xf>
    <xf numFmtId="56" fontId="9" fillId="0" borderId="8" xfId="1" applyNumberFormat="1" applyFont="1" applyFill="1" applyBorder="1" applyAlignment="1">
      <alignment horizontal="center" vertical="center" shrinkToFit="1"/>
    </xf>
    <xf numFmtId="56" fontId="9" fillId="0" borderId="3" xfId="1" applyNumberFormat="1" applyFont="1" applyFill="1" applyBorder="1" applyAlignment="1">
      <alignment horizontal="center" vertical="center" shrinkToFit="1"/>
    </xf>
    <xf numFmtId="56" fontId="9" fillId="0" borderId="4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wrapText="1" shrinkToFit="1"/>
    </xf>
    <xf numFmtId="0" fontId="5" fillId="0" borderId="0" xfId="1" applyFont="1" applyFill="1" applyAlignment="1">
      <alignment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179" fontId="9" fillId="0" borderId="2" xfId="1" applyNumberFormat="1" applyFont="1" applyFill="1" applyBorder="1" applyAlignment="1">
      <alignment horizontal="center" vertical="center" shrinkToFit="1"/>
    </xf>
    <xf numFmtId="179" fontId="9" fillId="0" borderId="3" xfId="1" applyNumberFormat="1" applyFont="1" applyFill="1" applyBorder="1" applyAlignment="1">
      <alignment horizontal="center" vertical="center" shrinkToFit="1"/>
    </xf>
    <xf numFmtId="179" fontId="9" fillId="0" borderId="4" xfId="1" applyNumberFormat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horizontal="center" vertical="center" wrapText="1" shrinkToFit="1"/>
    </xf>
    <xf numFmtId="0" fontId="5" fillId="0" borderId="16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horizontal="center" vertical="center" shrinkToFit="1"/>
    </xf>
    <xf numFmtId="56" fontId="9" fillId="0" borderId="2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H43"/>
  <sheetViews>
    <sheetView tabSelected="1" zoomScale="50" zoomScaleNormal="50" zoomScaleSheetLayoutView="40" workbookViewId="0">
      <selection activeCell="J15" sqref="J15"/>
    </sheetView>
  </sheetViews>
  <sheetFormatPr defaultColWidth="3.75" defaultRowHeight="27" customHeight="1"/>
  <cols>
    <col min="1" max="1" width="8" style="1" customWidth="1"/>
    <col min="2" max="25" width="3.75" style="1"/>
    <col min="26" max="26" width="3.75" style="2"/>
    <col min="27" max="27" width="3.75" style="1"/>
    <col min="28" max="54" width="3.75" style="2"/>
    <col min="55" max="55" width="3.75" style="3"/>
    <col min="56" max="16384" width="3.75" style="2"/>
  </cols>
  <sheetData>
    <row r="1" spans="1:60" ht="27" customHeight="1">
      <c r="A1" s="55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  <c r="S1" s="61" t="s">
        <v>25</v>
      </c>
      <c r="T1" s="62"/>
      <c r="U1" s="62"/>
      <c r="V1" s="62"/>
      <c r="W1" s="62"/>
      <c r="X1" s="62"/>
      <c r="Y1" s="62"/>
      <c r="Z1" s="63"/>
      <c r="AB1" s="26"/>
      <c r="AC1" s="27"/>
      <c r="AD1" s="27"/>
      <c r="AE1" s="27"/>
      <c r="AF1" s="64" t="s">
        <v>39</v>
      </c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</row>
    <row r="2" spans="1:60" ht="27" customHeight="1" thickBo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  <c r="S2" s="72"/>
      <c r="T2" s="66"/>
      <c r="U2" s="66"/>
      <c r="V2" s="66"/>
      <c r="W2" s="66"/>
      <c r="X2" s="66"/>
      <c r="Y2" s="66"/>
      <c r="Z2" s="67"/>
      <c r="AB2" s="27"/>
      <c r="AC2" s="27"/>
      <c r="AD2" s="27"/>
      <c r="AE2" s="27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</row>
    <row r="3" spans="1:60" ht="27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2"/>
      <c r="T3" s="23"/>
      <c r="U3" s="23"/>
      <c r="V3" s="23"/>
      <c r="W3" s="23"/>
      <c r="X3" s="23"/>
      <c r="Y3" s="23"/>
      <c r="Z3" s="23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60" s="6" customFormat="1" ht="27" customHeight="1">
      <c r="A4" s="68">
        <v>43414</v>
      </c>
      <c r="B4" s="69"/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5"/>
      <c r="R4" s="5"/>
      <c r="S4" s="32"/>
      <c r="T4" s="32"/>
      <c r="U4" s="32"/>
      <c r="V4" s="32"/>
      <c r="W4" s="76" t="s">
        <v>33</v>
      </c>
      <c r="X4" s="62"/>
      <c r="Y4" s="62"/>
      <c r="Z4" s="62"/>
      <c r="AA4" s="62"/>
      <c r="AB4" s="62"/>
      <c r="AC4" s="62"/>
      <c r="AD4" s="63"/>
      <c r="AY4" s="3"/>
      <c r="BG4" s="18"/>
      <c r="BH4" s="18"/>
    </row>
    <row r="5" spans="1:60" ht="27" customHeight="1">
      <c r="A5" s="46" t="s">
        <v>2</v>
      </c>
      <c r="B5" s="46"/>
      <c r="C5" s="47" t="s">
        <v>31</v>
      </c>
      <c r="D5" s="47"/>
      <c r="E5" s="47"/>
      <c r="F5" s="47"/>
      <c r="G5" s="47"/>
      <c r="H5" s="47"/>
      <c r="I5" s="47"/>
      <c r="J5" s="27"/>
      <c r="K5" s="27"/>
      <c r="L5" s="27"/>
      <c r="M5" s="2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48" t="s">
        <v>3</v>
      </c>
      <c r="Z5" s="48"/>
      <c r="AA5" s="49">
        <v>5</v>
      </c>
      <c r="AB5" s="49"/>
      <c r="AC5" s="50" t="s">
        <v>4</v>
      </c>
      <c r="AD5" s="50"/>
      <c r="AE5" s="25"/>
      <c r="AF5" s="34" t="s">
        <v>10</v>
      </c>
      <c r="AG5" s="35"/>
      <c r="AH5" s="35"/>
      <c r="AI5" s="36"/>
      <c r="AJ5" s="51">
        <v>0.5625</v>
      </c>
      <c r="AK5" s="52"/>
      <c r="AL5" s="52"/>
      <c r="AM5" s="53"/>
      <c r="AN5" s="2" t="s">
        <v>23</v>
      </c>
      <c r="AO5" s="54">
        <f>+AJ16+(BG16/1440)</f>
        <v>0.72222222222222165</v>
      </c>
      <c r="AP5" s="54"/>
      <c r="AQ5" s="54"/>
      <c r="AT5" s="71" t="s">
        <v>40</v>
      </c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G5" s="18"/>
      <c r="BH5" s="18"/>
    </row>
    <row r="6" spans="1:60" ht="27" customHeight="1">
      <c r="A6" s="34"/>
      <c r="B6" s="35"/>
      <c r="C6" s="35"/>
      <c r="D6" s="36"/>
      <c r="E6" s="34" t="str">
        <f>A7</f>
        <v>平　和</v>
      </c>
      <c r="F6" s="35"/>
      <c r="G6" s="35"/>
      <c r="H6" s="36"/>
      <c r="I6" s="34" t="str">
        <f>A8</f>
        <v>BONITA</v>
      </c>
      <c r="J6" s="35"/>
      <c r="K6" s="35"/>
      <c r="L6" s="36"/>
      <c r="M6" s="34" t="str">
        <f>A9</f>
        <v>山の手①</v>
      </c>
      <c r="N6" s="35"/>
      <c r="O6" s="35"/>
      <c r="P6" s="36"/>
      <c r="Q6" s="34" t="str">
        <f>A10</f>
        <v>琴似中央</v>
      </c>
      <c r="R6" s="35"/>
      <c r="S6" s="35"/>
      <c r="T6" s="36"/>
      <c r="U6" s="34" t="str">
        <f>A11</f>
        <v>宮の丘①</v>
      </c>
      <c r="V6" s="35"/>
      <c r="W6" s="35"/>
      <c r="X6" s="36"/>
      <c r="Y6" s="30" t="s">
        <v>5</v>
      </c>
      <c r="Z6" s="30" t="s">
        <v>6</v>
      </c>
      <c r="AA6" s="30" t="s">
        <v>7</v>
      </c>
      <c r="AB6" s="8" t="s">
        <v>8</v>
      </c>
      <c r="AC6" s="28" t="s">
        <v>13</v>
      </c>
      <c r="AD6" s="8" t="s">
        <v>9</v>
      </c>
      <c r="AE6" s="17"/>
      <c r="AF6" s="43" t="s">
        <v>14</v>
      </c>
      <c r="AG6" s="44"/>
      <c r="AH6" s="44"/>
      <c r="AI6" s="45"/>
      <c r="AJ6" s="37">
        <f>+AJ5+(BG6/1440)</f>
        <v>0.56944444444444442</v>
      </c>
      <c r="AK6" s="38"/>
      <c r="AL6" s="38"/>
      <c r="AM6" s="39"/>
      <c r="AN6" s="34"/>
      <c r="AO6" s="36"/>
      <c r="AP6" s="34" t="s">
        <v>11</v>
      </c>
      <c r="AQ6" s="35"/>
      <c r="AR6" s="35"/>
      <c r="AS6" s="35"/>
      <c r="AT6" s="35"/>
      <c r="AU6" s="35"/>
      <c r="AV6" s="35"/>
      <c r="AW6" s="36"/>
      <c r="AX6" s="34" t="s">
        <v>12</v>
      </c>
      <c r="AY6" s="35"/>
      <c r="AZ6" s="35"/>
      <c r="BA6" s="35"/>
      <c r="BB6" s="35"/>
      <c r="BC6" s="35"/>
      <c r="BD6" s="35"/>
      <c r="BE6" s="36"/>
      <c r="BG6" s="18">
        <v>10</v>
      </c>
      <c r="BH6" s="18"/>
    </row>
    <row r="7" spans="1:60" ht="27" customHeight="1">
      <c r="A7" s="34" t="s">
        <v>17</v>
      </c>
      <c r="B7" s="35"/>
      <c r="C7" s="35"/>
      <c r="D7" s="36"/>
      <c r="E7" s="40"/>
      <c r="F7" s="41"/>
      <c r="G7" s="41"/>
      <c r="H7" s="42"/>
      <c r="I7" s="11" t="str">
        <f t="shared" ref="I7:I11" si="0">IF(J7="","",IF(J7&gt;L7,"○",IF(J7=L7,"△","●")))</f>
        <v/>
      </c>
      <c r="J7" s="12"/>
      <c r="K7" s="24" t="s">
        <v>24</v>
      </c>
      <c r="L7" s="13"/>
      <c r="M7" s="11" t="str">
        <f t="shared" ref="M7:M11" si="1">IF(N7="","",IF(N7&gt;P7,"○",IF(N7=P7,"△","●")))</f>
        <v/>
      </c>
      <c r="N7" s="12"/>
      <c r="O7" s="24" t="s">
        <v>24</v>
      </c>
      <c r="P7" s="13"/>
      <c r="Q7" s="11" t="str">
        <f t="shared" ref="Q7:Q9" si="2">IF(R7="","",IF(R7&gt;T7,"○",IF(R7=T7,"△","●")))</f>
        <v/>
      </c>
      <c r="R7" s="12"/>
      <c r="S7" s="24" t="s">
        <v>24</v>
      </c>
      <c r="T7" s="13"/>
      <c r="U7" s="11" t="str">
        <f t="shared" ref="U7:U10" si="3">IF(V7="","",IF(V7&gt;X7,"○",IF(V7=X7,"△","●")))</f>
        <v/>
      </c>
      <c r="V7" s="12"/>
      <c r="W7" s="24" t="s">
        <v>24</v>
      </c>
      <c r="X7" s="13"/>
      <c r="Y7" s="30">
        <f>+COUNTIF($E7:$X7,"○")</f>
        <v>0</v>
      </c>
      <c r="Z7" s="30">
        <f>+COUNTIF($E7:$X7,"●")</f>
        <v>0</v>
      </c>
      <c r="AA7" s="30">
        <f>+COUNTIF($E7:$X7,"△")</f>
        <v>0</v>
      </c>
      <c r="AB7" s="15">
        <f t="shared" ref="AB7:AB11" si="4">+Y7*3+AA7*1</f>
        <v>0</v>
      </c>
      <c r="AC7" s="14">
        <f>+J7+N7+R7+V7-L7-P7-T7-X7</f>
        <v>0</v>
      </c>
      <c r="AD7" s="30"/>
      <c r="AE7" s="17"/>
      <c r="AF7" s="34">
        <v>1</v>
      </c>
      <c r="AG7" s="35"/>
      <c r="AH7" s="35"/>
      <c r="AI7" s="36"/>
      <c r="AJ7" s="37">
        <f t="shared" ref="AJ7:AJ16" si="5">+AJ6+(BG7/1440)+(BH7/1440)</f>
        <v>0.58333333333333326</v>
      </c>
      <c r="AK7" s="38"/>
      <c r="AL7" s="38"/>
      <c r="AM7" s="39"/>
      <c r="AN7" s="34"/>
      <c r="AO7" s="36"/>
      <c r="AP7" s="34" t="str">
        <f>+A7</f>
        <v>平　和</v>
      </c>
      <c r="AQ7" s="35"/>
      <c r="AR7" s="35"/>
      <c r="AS7" s="36"/>
      <c r="AT7" s="34" t="str">
        <f>+A8</f>
        <v>BONITA</v>
      </c>
      <c r="AU7" s="35"/>
      <c r="AV7" s="35"/>
      <c r="AW7" s="36"/>
      <c r="AX7" s="34" t="str">
        <f>+A10</f>
        <v>琴似中央</v>
      </c>
      <c r="AY7" s="35"/>
      <c r="AZ7" s="35"/>
      <c r="BA7" s="36"/>
      <c r="BB7" s="34" t="str">
        <f>+A11</f>
        <v>宮の丘①</v>
      </c>
      <c r="BC7" s="35"/>
      <c r="BD7" s="35"/>
      <c r="BE7" s="36"/>
      <c r="BG7" s="18">
        <v>20</v>
      </c>
      <c r="BH7" s="18"/>
    </row>
    <row r="8" spans="1:60" ht="27" customHeight="1">
      <c r="A8" s="34" t="s">
        <v>27</v>
      </c>
      <c r="B8" s="35"/>
      <c r="C8" s="35"/>
      <c r="D8" s="36"/>
      <c r="E8" s="11" t="str">
        <f t="shared" ref="E8:E11" si="6">IF(F8="","",IF(F8&gt;H8,"○",IF(F8=H8,"△","●")))</f>
        <v/>
      </c>
      <c r="F8" s="19"/>
      <c r="G8" s="24" t="s">
        <v>22</v>
      </c>
      <c r="H8" s="13"/>
      <c r="I8" s="40"/>
      <c r="J8" s="41"/>
      <c r="K8" s="41"/>
      <c r="L8" s="42"/>
      <c r="M8" s="11" t="str">
        <f t="shared" si="1"/>
        <v/>
      </c>
      <c r="N8" s="12"/>
      <c r="O8" s="24" t="s">
        <v>22</v>
      </c>
      <c r="P8" s="13"/>
      <c r="Q8" s="11" t="str">
        <f t="shared" si="2"/>
        <v/>
      </c>
      <c r="R8" s="12"/>
      <c r="S8" s="24" t="s">
        <v>22</v>
      </c>
      <c r="T8" s="13"/>
      <c r="U8" s="11" t="str">
        <f t="shared" si="3"/>
        <v/>
      </c>
      <c r="V8" s="12"/>
      <c r="W8" s="24" t="s">
        <v>22</v>
      </c>
      <c r="X8" s="13"/>
      <c r="Y8" s="30">
        <f t="shared" ref="Y8:Y11" si="7">+COUNTIF($E8:$X8,"○")</f>
        <v>0</v>
      </c>
      <c r="Z8" s="30">
        <f t="shared" ref="Z8:Z11" si="8">+COUNTIF($E8:$X8,"●")</f>
        <v>0</v>
      </c>
      <c r="AA8" s="30">
        <f t="shared" ref="AA8:AA11" si="9">+COUNTIF($E8:$X8,"△")</f>
        <v>0</v>
      </c>
      <c r="AB8" s="15">
        <f t="shared" si="4"/>
        <v>0</v>
      </c>
      <c r="AC8" s="14">
        <f>+F8+N8+R8+V8-H8-P8-T8-X8</f>
        <v>0</v>
      </c>
      <c r="AD8" s="30"/>
      <c r="AE8" s="17"/>
      <c r="AF8" s="34">
        <v>2</v>
      </c>
      <c r="AG8" s="35"/>
      <c r="AH8" s="35"/>
      <c r="AI8" s="36"/>
      <c r="AJ8" s="37">
        <f t="shared" si="5"/>
        <v>0.5972222222222221</v>
      </c>
      <c r="AK8" s="38"/>
      <c r="AL8" s="38"/>
      <c r="AM8" s="39"/>
      <c r="AN8" s="34"/>
      <c r="AO8" s="36"/>
      <c r="AP8" s="34" t="str">
        <f>+A9</f>
        <v>山の手①</v>
      </c>
      <c r="AQ8" s="35"/>
      <c r="AR8" s="35"/>
      <c r="AS8" s="36"/>
      <c r="AT8" s="34" t="str">
        <f>+A10</f>
        <v>琴似中央</v>
      </c>
      <c r="AU8" s="35"/>
      <c r="AV8" s="35"/>
      <c r="AW8" s="36"/>
      <c r="AX8" s="34" t="str">
        <f>+A7</f>
        <v>平　和</v>
      </c>
      <c r="AY8" s="35"/>
      <c r="AZ8" s="35"/>
      <c r="BA8" s="36"/>
      <c r="BB8" s="34" t="str">
        <f>+A8</f>
        <v>BONITA</v>
      </c>
      <c r="BC8" s="35"/>
      <c r="BD8" s="35"/>
      <c r="BE8" s="36"/>
      <c r="BG8" s="18">
        <v>20</v>
      </c>
      <c r="BH8" s="18"/>
    </row>
    <row r="9" spans="1:60" ht="27" customHeight="1">
      <c r="A9" s="34" t="s">
        <v>28</v>
      </c>
      <c r="B9" s="35"/>
      <c r="C9" s="35"/>
      <c r="D9" s="36"/>
      <c r="E9" s="11" t="str">
        <f t="shared" si="6"/>
        <v/>
      </c>
      <c r="F9" s="19"/>
      <c r="G9" s="24" t="s">
        <v>22</v>
      </c>
      <c r="H9" s="13"/>
      <c r="I9" s="11" t="str">
        <f t="shared" si="0"/>
        <v/>
      </c>
      <c r="J9" s="12"/>
      <c r="K9" s="24" t="s">
        <v>22</v>
      </c>
      <c r="L9" s="13"/>
      <c r="M9" s="40"/>
      <c r="N9" s="41"/>
      <c r="O9" s="41"/>
      <c r="P9" s="42"/>
      <c r="Q9" s="11" t="str">
        <f t="shared" si="2"/>
        <v/>
      </c>
      <c r="R9" s="12"/>
      <c r="S9" s="24" t="s">
        <v>22</v>
      </c>
      <c r="T9" s="13"/>
      <c r="U9" s="11" t="str">
        <f t="shared" si="3"/>
        <v/>
      </c>
      <c r="V9" s="12"/>
      <c r="W9" s="24" t="s">
        <v>22</v>
      </c>
      <c r="X9" s="13"/>
      <c r="Y9" s="30">
        <f t="shared" si="7"/>
        <v>0</v>
      </c>
      <c r="Z9" s="30">
        <f t="shared" si="8"/>
        <v>0</v>
      </c>
      <c r="AA9" s="30">
        <f t="shared" si="9"/>
        <v>0</v>
      </c>
      <c r="AB9" s="15">
        <f t="shared" si="4"/>
        <v>0</v>
      </c>
      <c r="AC9" s="14">
        <f>+F9+J9+R9+V9-H9-L9-T9-X9</f>
        <v>0</v>
      </c>
      <c r="AD9" s="30"/>
      <c r="AE9" s="17"/>
      <c r="AF9" s="34">
        <v>3</v>
      </c>
      <c r="AG9" s="35"/>
      <c r="AH9" s="35"/>
      <c r="AI9" s="36"/>
      <c r="AJ9" s="37">
        <f t="shared" si="5"/>
        <v>0.61111111111111094</v>
      </c>
      <c r="AK9" s="38"/>
      <c r="AL9" s="38"/>
      <c r="AM9" s="39"/>
      <c r="AN9" s="34"/>
      <c r="AO9" s="36"/>
      <c r="AP9" s="34" t="str">
        <f>+A11</f>
        <v>宮の丘①</v>
      </c>
      <c r="AQ9" s="35"/>
      <c r="AR9" s="35"/>
      <c r="AS9" s="36"/>
      <c r="AT9" s="34" t="str">
        <f>+A7</f>
        <v>平　和</v>
      </c>
      <c r="AU9" s="35"/>
      <c r="AV9" s="35"/>
      <c r="AW9" s="36"/>
      <c r="AX9" s="34" t="str">
        <f>+A9</f>
        <v>山の手①</v>
      </c>
      <c r="AY9" s="35"/>
      <c r="AZ9" s="35"/>
      <c r="BA9" s="36"/>
      <c r="BB9" s="34" t="str">
        <f>+A10</f>
        <v>琴似中央</v>
      </c>
      <c r="BC9" s="35"/>
      <c r="BD9" s="35"/>
      <c r="BE9" s="36"/>
      <c r="BG9" s="18">
        <v>20</v>
      </c>
      <c r="BH9" s="18"/>
    </row>
    <row r="10" spans="1:60" ht="27" customHeight="1">
      <c r="A10" s="34" t="s">
        <v>0</v>
      </c>
      <c r="B10" s="35"/>
      <c r="C10" s="35"/>
      <c r="D10" s="36"/>
      <c r="E10" s="11" t="str">
        <f t="shared" si="6"/>
        <v/>
      </c>
      <c r="F10" s="19"/>
      <c r="G10" s="24" t="s">
        <v>22</v>
      </c>
      <c r="H10" s="13"/>
      <c r="I10" s="11" t="str">
        <f t="shared" si="0"/>
        <v/>
      </c>
      <c r="J10" s="12"/>
      <c r="K10" s="24" t="s">
        <v>22</v>
      </c>
      <c r="L10" s="13"/>
      <c r="M10" s="11" t="str">
        <f t="shared" si="1"/>
        <v/>
      </c>
      <c r="N10" s="12"/>
      <c r="O10" s="24" t="s">
        <v>22</v>
      </c>
      <c r="P10" s="13"/>
      <c r="Q10" s="40"/>
      <c r="R10" s="41"/>
      <c r="S10" s="41"/>
      <c r="T10" s="42"/>
      <c r="U10" s="11" t="str">
        <f t="shared" si="3"/>
        <v/>
      </c>
      <c r="V10" s="12"/>
      <c r="W10" s="24" t="s">
        <v>22</v>
      </c>
      <c r="X10" s="13"/>
      <c r="Y10" s="30">
        <f t="shared" si="7"/>
        <v>0</v>
      </c>
      <c r="Z10" s="30">
        <f t="shared" si="8"/>
        <v>0</v>
      </c>
      <c r="AA10" s="30">
        <f t="shared" si="9"/>
        <v>0</v>
      </c>
      <c r="AB10" s="15">
        <f t="shared" si="4"/>
        <v>0</v>
      </c>
      <c r="AC10" s="14">
        <f>+F10+J10+N10+V10-H10-L10-P10-X10</f>
        <v>0</v>
      </c>
      <c r="AD10" s="30"/>
      <c r="AE10" s="17"/>
      <c r="AF10" s="34">
        <v>4</v>
      </c>
      <c r="AG10" s="35"/>
      <c r="AH10" s="35"/>
      <c r="AI10" s="36"/>
      <c r="AJ10" s="37">
        <f t="shared" si="5"/>
        <v>0.62499999999999978</v>
      </c>
      <c r="AK10" s="38"/>
      <c r="AL10" s="38"/>
      <c r="AM10" s="39"/>
      <c r="AN10" s="34"/>
      <c r="AO10" s="36"/>
      <c r="AP10" s="34" t="str">
        <f>+A8</f>
        <v>BONITA</v>
      </c>
      <c r="AQ10" s="35"/>
      <c r="AR10" s="35"/>
      <c r="AS10" s="36"/>
      <c r="AT10" s="34" t="str">
        <f>+A9</f>
        <v>山の手①</v>
      </c>
      <c r="AU10" s="35"/>
      <c r="AV10" s="35"/>
      <c r="AW10" s="36"/>
      <c r="AX10" s="34" t="str">
        <f>+A11</f>
        <v>宮の丘①</v>
      </c>
      <c r="AY10" s="35"/>
      <c r="AZ10" s="35"/>
      <c r="BA10" s="36"/>
      <c r="BB10" s="34" t="str">
        <f>+A7</f>
        <v>平　和</v>
      </c>
      <c r="BC10" s="35"/>
      <c r="BD10" s="35"/>
      <c r="BE10" s="36"/>
      <c r="BG10" s="18">
        <v>20</v>
      </c>
      <c r="BH10" s="18"/>
    </row>
    <row r="11" spans="1:60" ht="27" customHeight="1">
      <c r="A11" s="34" t="s">
        <v>32</v>
      </c>
      <c r="B11" s="35"/>
      <c r="C11" s="35"/>
      <c r="D11" s="36"/>
      <c r="E11" s="11" t="str">
        <f t="shared" si="6"/>
        <v/>
      </c>
      <c r="F11" s="19"/>
      <c r="G11" s="24" t="s">
        <v>22</v>
      </c>
      <c r="H11" s="13"/>
      <c r="I11" s="11" t="str">
        <f t="shared" si="0"/>
        <v/>
      </c>
      <c r="J11" s="12"/>
      <c r="K11" s="24" t="s">
        <v>22</v>
      </c>
      <c r="L11" s="13"/>
      <c r="M11" s="11" t="str">
        <f t="shared" si="1"/>
        <v/>
      </c>
      <c r="N11" s="12"/>
      <c r="O11" s="24" t="s">
        <v>22</v>
      </c>
      <c r="P11" s="13"/>
      <c r="Q11" s="11" t="str">
        <f t="shared" ref="Q11" si="10">IF(R11="","",IF(R11&gt;T11,"○",IF(R11=T11,"△","●")))</f>
        <v/>
      </c>
      <c r="R11" s="12"/>
      <c r="S11" s="24" t="s">
        <v>22</v>
      </c>
      <c r="T11" s="13"/>
      <c r="U11" s="40"/>
      <c r="V11" s="41"/>
      <c r="W11" s="41"/>
      <c r="X11" s="42"/>
      <c r="Y11" s="30">
        <f t="shared" si="7"/>
        <v>0</v>
      </c>
      <c r="Z11" s="30">
        <f t="shared" si="8"/>
        <v>0</v>
      </c>
      <c r="AA11" s="30">
        <f t="shared" si="9"/>
        <v>0</v>
      </c>
      <c r="AB11" s="15">
        <f t="shared" si="4"/>
        <v>0</v>
      </c>
      <c r="AC11" s="14">
        <f>+F11+J11+N11+R11-H11-L11-P11-T11</f>
        <v>0</v>
      </c>
      <c r="AD11" s="30"/>
      <c r="AE11" s="17"/>
      <c r="AF11" s="34">
        <v>5</v>
      </c>
      <c r="AG11" s="35"/>
      <c r="AH11" s="35"/>
      <c r="AI11" s="36"/>
      <c r="AJ11" s="37">
        <f t="shared" si="5"/>
        <v>0.63888888888888862</v>
      </c>
      <c r="AK11" s="38"/>
      <c r="AL11" s="38"/>
      <c r="AM11" s="39"/>
      <c r="AN11" s="34"/>
      <c r="AO11" s="36"/>
      <c r="AP11" s="34" t="str">
        <f>+A10</f>
        <v>琴似中央</v>
      </c>
      <c r="AQ11" s="35"/>
      <c r="AR11" s="35"/>
      <c r="AS11" s="36"/>
      <c r="AT11" s="34" t="str">
        <f>+A11</f>
        <v>宮の丘①</v>
      </c>
      <c r="AU11" s="35"/>
      <c r="AV11" s="35"/>
      <c r="AW11" s="36"/>
      <c r="AX11" s="34" t="str">
        <f>+A8</f>
        <v>BONITA</v>
      </c>
      <c r="AY11" s="35"/>
      <c r="AZ11" s="35"/>
      <c r="BA11" s="36"/>
      <c r="BB11" s="34" t="str">
        <f>+A9</f>
        <v>山の手①</v>
      </c>
      <c r="BC11" s="35"/>
      <c r="BD11" s="35"/>
      <c r="BE11" s="36"/>
      <c r="BG11" s="18">
        <v>20</v>
      </c>
      <c r="BH11" s="18"/>
    </row>
    <row r="12" spans="1:60" ht="27" customHeight="1">
      <c r="A12" s="73" t="s">
        <v>41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5"/>
      <c r="V12" s="5"/>
      <c r="W12" s="5"/>
      <c r="X12" s="5"/>
      <c r="Y12" s="5"/>
      <c r="Z12" s="5"/>
      <c r="AA12" s="5"/>
      <c r="AB12" s="5"/>
      <c r="AC12" s="31" t="str">
        <f>IF(SUM(AC7:AC11)=0,"","NG")</f>
        <v/>
      </c>
      <c r="AD12" s="5"/>
      <c r="AE12" s="17"/>
      <c r="AF12" s="34">
        <v>6</v>
      </c>
      <c r="AG12" s="35"/>
      <c r="AH12" s="35"/>
      <c r="AI12" s="36"/>
      <c r="AJ12" s="37">
        <f t="shared" si="5"/>
        <v>0.65277777777777746</v>
      </c>
      <c r="AK12" s="38"/>
      <c r="AL12" s="38"/>
      <c r="AM12" s="39"/>
      <c r="AN12" s="34"/>
      <c r="AO12" s="36"/>
      <c r="AP12" s="34" t="str">
        <f>+A7</f>
        <v>平　和</v>
      </c>
      <c r="AQ12" s="35"/>
      <c r="AR12" s="35"/>
      <c r="AS12" s="36"/>
      <c r="AT12" s="34" t="str">
        <f>+A9</f>
        <v>山の手①</v>
      </c>
      <c r="AU12" s="35"/>
      <c r="AV12" s="35"/>
      <c r="AW12" s="36"/>
      <c r="AX12" s="34" t="str">
        <f>+A8</f>
        <v>BONITA</v>
      </c>
      <c r="AY12" s="35"/>
      <c r="AZ12" s="35"/>
      <c r="BA12" s="36"/>
      <c r="BB12" s="34" t="str">
        <f>+A10</f>
        <v>琴似中央</v>
      </c>
      <c r="BC12" s="35"/>
      <c r="BD12" s="35"/>
      <c r="BE12" s="36"/>
      <c r="BG12" s="18">
        <v>20</v>
      </c>
      <c r="BH12" s="18"/>
    </row>
    <row r="13" spans="1:60" ht="27" customHeight="1">
      <c r="A13" s="64" t="s">
        <v>42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33"/>
      <c r="Z13" s="33"/>
      <c r="AA13" s="33"/>
      <c r="AB13" s="33"/>
      <c r="AC13" s="33"/>
      <c r="AD13" s="33"/>
      <c r="AE13" s="25"/>
      <c r="AF13" s="34">
        <v>7</v>
      </c>
      <c r="AG13" s="35"/>
      <c r="AH13" s="35"/>
      <c r="AI13" s="36"/>
      <c r="AJ13" s="37">
        <f t="shared" si="5"/>
        <v>0.6666666666666663</v>
      </c>
      <c r="AK13" s="38"/>
      <c r="AL13" s="38"/>
      <c r="AM13" s="39"/>
      <c r="AN13" s="34"/>
      <c r="AO13" s="36"/>
      <c r="AP13" s="34" t="str">
        <f>+A8</f>
        <v>BONITA</v>
      </c>
      <c r="AQ13" s="35"/>
      <c r="AR13" s="35"/>
      <c r="AS13" s="36"/>
      <c r="AT13" s="34" t="str">
        <f>+A11</f>
        <v>宮の丘①</v>
      </c>
      <c r="AU13" s="35"/>
      <c r="AV13" s="35"/>
      <c r="AW13" s="36"/>
      <c r="AX13" s="34" t="str">
        <f>+A7</f>
        <v>平　和</v>
      </c>
      <c r="AY13" s="35"/>
      <c r="AZ13" s="35"/>
      <c r="BA13" s="36"/>
      <c r="BB13" s="34" t="str">
        <f>+A9</f>
        <v>山の手①</v>
      </c>
      <c r="BC13" s="35"/>
      <c r="BD13" s="35"/>
      <c r="BE13" s="36"/>
      <c r="BG13" s="18">
        <v>20</v>
      </c>
      <c r="BH13" s="18"/>
    </row>
    <row r="14" spans="1:60" ht="27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17"/>
      <c r="Z14" s="17"/>
      <c r="AA14" s="17"/>
      <c r="AB14" s="10"/>
      <c r="AC14" s="10"/>
      <c r="AD14" s="10"/>
      <c r="AE14" s="17"/>
      <c r="AF14" s="34">
        <v>8</v>
      </c>
      <c r="AG14" s="35"/>
      <c r="AH14" s="35"/>
      <c r="AI14" s="36"/>
      <c r="AJ14" s="37">
        <f t="shared" si="5"/>
        <v>0.68055555555555514</v>
      </c>
      <c r="AK14" s="38"/>
      <c r="AL14" s="38"/>
      <c r="AM14" s="39"/>
      <c r="AN14" s="34"/>
      <c r="AO14" s="36"/>
      <c r="AP14" s="34" t="str">
        <f>+A7</f>
        <v>平　和</v>
      </c>
      <c r="AQ14" s="35"/>
      <c r="AR14" s="35"/>
      <c r="AS14" s="36"/>
      <c r="AT14" s="34" t="str">
        <f>+A10</f>
        <v>琴似中央</v>
      </c>
      <c r="AU14" s="35"/>
      <c r="AV14" s="35"/>
      <c r="AW14" s="36"/>
      <c r="AX14" s="34" t="str">
        <f>+A8</f>
        <v>BONITA</v>
      </c>
      <c r="AY14" s="35"/>
      <c r="AZ14" s="35"/>
      <c r="BA14" s="36"/>
      <c r="BB14" s="34" t="str">
        <f>+A11</f>
        <v>宮の丘①</v>
      </c>
      <c r="BC14" s="35"/>
      <c r="BD14" s="35"/>
      <c r="BE14" s="36"/>
      <c r="BG14" s="18">
        <v>20</v>
      </c>
      <c r="BH14" s="18"/>
    </row>
    <row r="15" spans="1:60" ht="27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17"/>
      <c r="Z15" s="17"/>
      <c r="AA15" s="17"/>
      <c r="AB15" s="17"/>
      <c r="AC15" s="9"/>
      <c r="AD15" s="17"/>
      <c r="AE15" s="17"/>
      <c r="AF15" s="34">
        <v>9</v>
      </c>
      <c r="AG15" s="35"/>
      <c r="AH15" s="35"/>
      <c r="AI15" s="36"/>
      <c r="AJ15" s="37">
        <f t="shared" si="5"/>
        <v>0.69444444444444398</v>
      </c>
      <c r="AK15" s="38"/>
      <c r="AL15" s="38"/>
      <c r="AM15" s="39"/>
      <c r="AN15" s="34"/>
      <c r="AO15" s="36"/>
      <c r="AP15" s="34" t="str">
        <f>+A9</f>
        <v>山の手①</v>
      </c>
      <c r="AQ15" s="35"/>
      <c r="AR15" s="35"/>
      <c r="AS15" s="36"/>
      <c r="AT15" s="34" t="str">
        <f>+A11</f>
        <v>宮の丘①</v>
      </c>
      <c r="AU15" s="35"/>
      <c r="AV15" s="35"/>
      <c r="AW15" s="36"/>
      <c r="AX15" s="34" t="str">
        <f>+A7</f>
        <v>平　和</v>
      </c>
      <c r="AY15" s="35"/>
      <c r="AZ15" s="35"/>
      <c r="BA15" s="36"/>
      <c r="BB15" s="34" t="str">
        <f>+A10</f>
        <v>琴似中央</v>
      </c>
      <c r="BC15" s="35"/>
      <c r="BD15" s="35"/>
      <c r="BE15" s="36"/>
      <c r="BG15" s="18">
        <v>20</v>
      </c>
      <c r="BH15" s="18"/>
    </row>
    <row r="16" spans="1:60" ht="27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17"/>
      <c r="Z16" s="17"/>
      <c r="AA16" s="17"/>
      <c r="AB16" s="17"/>
      <c r="AC16" s="9"/>
      <c r="AD16" s="17"/>
      <c r="AE16" s="17"/>
      <c r="AF16" s="34">
        <v>10</v>
      </c>
      <c r="AG16" s="35"/>
      <c r="AH16" s="35"/>
      <c r="AI16" s="36"/>
      <c r="AJ16" s="37">
        <f t="shared" si="5"/>
        <v>0.70833333333333282</v>
      </c>
      <c r="AK16" s="38"/>
      <c r="AL16" s="38"/>
      <c r="AM16" s="39"/>
      <c r="AN16" s="34"/>
      <c r="AO16" s="36"/>
      <c r="AP16" s="34" t="str">
        <f>+A8</f>
        <v>BONITA</v>
      </c>
      <c r="AQ16" s="35"/>
      <c r="AR16" s="35"/>
      <c r="AS16" s="36"/>
      <c r="AT16" s="34" t="str">
        <f>+A10</f>
        <v>琴似中央</v>
      </c>
      <c r="AU16" s="35"/>
      <c r="AV16" s="35"/>
      <c r="AW16" s="36"/>
      <c r="AX16" s="34" t="str">
        <f>+A9</f>
        <v>山の手①</v>
      </c>
      <c r="AY16" s="35"/>
      <c r="AZ16" s="35"/>
      <c r="BA16" s="36"/>
      <c r="BB16" s="34" t="str">
        <f>+A11</f>
        <v>宮の丘①</v>
      </c>
      <c r="BC16" s="35"/>
      <c r="BD16" s="35"/>
      <c r="BE16" s="36"/>
      <c r="BG16" s="18">
        <v>20</v>
      </c>
      <c r="BH16" s="18"/>
    </row>
    <row r="17" spans="1:60" ht="27" customHeight="1">
      <c r="A17" s="68">
        <v>43415</v>
      </c>
      <c r="B17" s="69"/>
      <c r="C17" s="69"/>
      <c r="D17" s="69"/>
      <c r="E17" s="69"/>
      <c r="F17" s="69"/>
      <c r="G17" s="69"/>
      <c r="H17" s="70"/>
      <c r="I17" s="5"/>
      <c r="J17" s="5"/>
      <c r="K17" s="5"/>
      <c r="L17" s="5"/>
      <c r="M17" s="5"/>
      <c r="N17" s="5"/>
      <c r="O17" s="20"/>
      <c r="P17" s="21"/>
      <c r="Q17" s="21"/>
      <c r="R17" s="21"/>
      <c r="S17" s="32"/>
      <c r="T17" s="32"/>
      <c r="U17" s="32"/>
      <c r="V17" s="32"/>
      <c r="W17" s="76" t="s">
        <v>19</v>
      </c>
      <c r="X17" s="62"/>
      <c r="Y17" s="62"/>
      <c r="Z17" s="62"/>
      <c r="AA17" s="62"/>
      <c r="AB17" s="62"/>
      <c r="AC17" s="62"/>
      <c r="AD17" s="63"/>
      <c r="AE17" s="17"/>
      <c r="AF17" s="16"/>
      <c r="AG17" s="16"/>
      <c r="AH17" s="16"/>
      <c r="AI17" s="16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G17" s="18"/>
      <c r="BH17" s="18"/>
    </row>
    <row r="18" spans="1:60" ht="27" customHeight="1">
      <c r="A18" s="46" t="s">
        <v>2</v>
      </c>
      <c r="B18" s="46"/>
      <c r="C18" s="47" t="s">
        <v>30</v>
      </c>
      <c r="D18" s="47"/>
      <c r="E18" s="47"/>
      <c r="F18" s="47"/>
      <c r="G18" s="47"/>
      <c r="H18" s="47"/>
      <c r="I18" s="47"/>
      <c r="J18" s="27"/>
      <c r="K18" s="27"/>
      <c r="L18" s="27"/>
      <c r="M18" s="2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8" t="s">
        <v>3</v>
      </c>
      <c r="Z18" s="48"/>
      <c r="AA18" s="49">
        <v>3</v>
      </c>
      <c r="AB18" s="49"/>
      <c r="AC18" s="50" t="s">
        <v>4</v>
      </c>
      <c r="AD18" s="50"/>
      <c r="AE18" s="25"/>
      <c r="AF18" s="34" t="s">
        <v>10</v>
      </c>
      <c r="AG18" s="35"/>
      <c r="AH18" s="35"/>
      <c r="AI18" s="36"/>
      <c r="AJ18" s="51">
        <v>0.39583333333333331</v>
      </c>
      <c r="AK18" s="52"/>
      <c r="AL18" s="52"/>
      <c r="AM18" s="53"/>
      <c r="AN18" s="2" t="s">
        <v>23</v>
      </c>
      <c r="AO18" s="54">
        <f>+AJ29+(BG29/1440)</f>
        <v>0.61111111111111138</v>
      </c>
      <c r="AP18" s="54"/>
      <c r="AQ18" s="54"/>
      <c r="AT18" s="71" t="s">
        <v>40</v>
      </c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G18" s="18"/>
      <c r="BH18" s="18"/>
    </row>
    <row r="19" spans="1:60" ht="27" customHeight="1">
      <c r="A19" s="34"/>
      <c r="B19" s="35"/>
      <c r="C19" s="35"/>
      <c r="D19" s="36"/>
      <c r="E19" s="34" t="str">
        <f>A20</f>
        <v>八軒北</v>
      </c>
      <c r="F19" s="35"/>
      <c r="G19" s="35"/>
      <c r="H19" s="36"/>
      <c r="I19" s="34" t="str">
        <f>A21</f>
        <v>手稲東</v>
      </c>
      <c r="J19" s="35"/>
      <c r="K19" s="35"/>
      <c r="L19" s="36"/>
      <c r="M19" s="34" t="str">
        <f>A22</f>
        <v>宮の丘②</v>
      </c>
      <c r="N19" s="35"/>
      <c r="O19" s="35"/>
      <c r="P19" s="36"/>
      <c r="Q19" s="34" t="str">
        <f>A23</f>
        <v>西に第二</v>
      </c>
      <c r="R19" s="35"/>
      <c r="S19" s="35"/>
      <c r="T19" s="36"/>
      <c r="U19" s="34" t="str">
        <f>A24</f>
        <v>山の手②</v>
      </c>
      <c r="V19" s="35"/>
      <c r="W19" s="35"/>
      <c r="X19" s="36"/>
      <c r="Y19" s="30" t="s">
        <v>5</v>
      </c>
      <c r="Z19" s="30" t="s">
        <v>6</v>
      </c>
      <c r="AA19" s="30" t="s">
        <v>7</v>
      </c>
      <c r="AB19" s="8" t="s">
        <v>8</v>
      </c>
      <c r="AC19" s="28" t="s">
        <v>13</v>
      </c>
      <c r="AD19" s="8" t="s">
        <v>9</v>
      </c>
      <c r="AE19" s="17"/>
      <c r="AF19" s="43" t="s">
        <v>14</v>
      </c>
      <c r="AG19" s="44"/>
      <c r="AH19" s="44"/>
      <c r="AI19" s="45"/>
      <c r="AJ19" s="37">
        <f>+AJ18+(BG19/1440)</f>
        <v>0.40277777777777773</v>
      </c>
      <c r="AK19" s="38"/>
      <c r="AL19" s="38"/>
      <c r="AM19" s="39"/>
      <c r="AN19" s="34"/>
      <c r="AO19" s="36"/>
      <c r="AP19" s="34" t="s">
        <v>11</v>
      </c>
      <c r="AQ19" s="35"/>
      <c r="AR19" s="35"/>
      <c r="AS19" s="35"/>
      <c r="AT19" s="35"/>
      <c r="AU19" s="35"/>
      <c r="AV19" s="35"/>
      <c r="AW19" s="36"/>
      <c r="AX19" s="34" t="s">
        <v>12</v>
      </c>
      <c r="AY19" s="35"/>
      <c r="AZ19" s="35"/>
      <c r="BA19" s="35"/>
      <c r="BB19" s="35"/>
      <c r="BC19" s="35"/>
      <c r="BD19" s="35"/>
      <c r="BE19" s="36"/>
      <c r="BG19" s="18">
        <v>10</v>
      </c>
      <c r="BH19" s="18"/>
    </row>
    <row r="20" spans="1:60" ht="27" customHeight="1">
      <c r="A20" s="34" t="s">
        <v>1</v>
      </c>
      <c r="B20" s="35"/>
      <c r="C20" s="35"/>
      <c r="D20" s="36"/>
      <c r="E20" s="40"/>
      <c r="F20" s="41"/>
      <c r="G20" s="41"/>
      <c r="H20" s="42"/>
      <c r="I20" s="11" t="str">
        <f t="shared" ref="I20" si="11">IF(J20="","",IF(J20&gt;L20,"○",IF(J20=L20,"△","●")))</f>
        <v/>
      </c>
      <c r="J20" s="12"/>
      <c r="K20" s="24" t="s">
        <v>24</v>
      </c>
      <c r="L20" s="13"/>
      <c r="M20" s="11" t="str">
        <f t="shared" ref="M20:M21" si="12">IF(N20="","",IF(N20&gt;P20,"○",IF(N20=P20,"△","●")))</f>
        <v/>
      </c>
      <c r="N20" s="12"/>
      <c r="O20" s="24" t="s">
        <v>24</v>
      </c>
      <c r="P20" s="13"/>
      <c r="Q20" s="11" t="str">
        <f t="shared" ref="Q20:Q22" si="13">IF(R20="","",IF(R20&gt;T20,"○",IF(R20=T20,"△","●")))</f>
        <v/>
      </c>
      <c r="R20" s="12"/>
      <c r="S20" s="24" t="s">
        <v>24</v>
      </c>
      <c r="T20" s="13"/>
      <c r="U20" s="11" t="str">
        <f t="shared" ref="U20:U23" si="14">IF(V20="","",IF(V20&gt;X20,"○",IF(V20=X20,"△","●")))</f>
        <v/>
      </c>
      <c r="V20" s="12"/>
      <c r="W20" s="24" t="s">
        <v>24</v>
      </c>
      <c r="X20" s="13"/>
      <c r="Y20" s="30">
        <f>+COUNTIF($E20:$X20,"○")</f>
        <v>0</v>
      </c>
      <c r="Z20" s="30">
        <f>+COUNTIF($E20:$X20,"●")</f>
        <v>0</v>
      </c>
      <c r="AA20" s="30">
        <f>+COUNTIF($E20:$X20,"△")</f>
        <v>0</v>
      </c>
      <c r="AB20" s="15">
        <f t="shared" ref="AB20:AB24" si="15">+Y20*3+AA20*1</f>
        <v>0</v>
      </c>
      <c r="AC20" s="14">
        <f>+J20+N20+R20+V20-L20-P20-T20-X20</f>
        <v>0</v>
      </c>
      <c r="AD20" s="30"/>
      <c r="AE20" s="17"/>
      <c r="AF20" s="34">
        <v>1</v>
      </c>
      <c r="AG20" s="35"/>
      <c r="AH20" s="35"/>
      <c r="AI20" s="36"/>
      <c r="AJ20" s="37">
        <f t="shared" ref="AJ20:AJ29" si="16">+AJ19+(BG20/1440)+(BH20/1440)</f>
        <v>0.43749999999999994</v>
      </c>
      <c r="AK20" s="38"/>
      <c r="AL20" s="38"/>
      <c r="AM20" s="39"/>
      <c r="AN20" s="34"/>
      <c r="AO20" s="36"/>
      <c r="AP20" s="34" t="str">
        <f>+A20</f>
        <v>八軒北</v>
      </c>
      <c r="AQ20" s="35"/>
      <c r="AR20" s="35"/>
      <c r="AS20" s="36"/>
      <c r="AT20" s="34" t="str">
        <f>+A21</f>
        <v>手稲東</v>
      </c>
      <c r="AU20" s="35"/>
      <c r="AV20" s="35"/>
      <c r="AW20" s="36"/>
      <c r="AX20" s="34" t="str">
        <f>+A23</f>
        <v>西に第二</v>
      </c>
      <c r="AY20" s="35"/>
      <c r="AZ20" s="35"/>
      <c r="BA20" s="36"/>
      <c r="BB20" s="34" t="str">
        <f>+A24</f>
        <v>山の手②</v>
      </c>
      <c r="BC20" s="35"/>
      <c r="BD20" s="35"/>
      <c r="BE20" s="36"/>
      <c r="BG20" s="18">
        <v>50</v>
      </c>
      <c r="BH20" s="18"/>
    </row>
    <row r="21" spans="1:60" ht="27" customHeight="1">
      <c r="A21" s="34" t="s">
        <v>35</v>
      </c>
      <c r="B21" s="35"/>
      <c r="C21" s="35"/>
      <c r="D21" s="36"/>
      <c r="E21" s="11" t="str">
        <f t="shared" ref="E21:E24" si="17">IF(F21="","",IF(F21&gt;H21,"○",IF(F21=H21,"△","●")))</f>
        <v/>
      </c>
      <c r="F21" s="19"/>
      <c r="G21" s="24" t="s">
        <v>22</v>
      </c>
      <c r="H21" s="13"/>
      <c r="I21" s="40"/>
      <c r="J21" s="41"/>
      <c r="K21" s="41"/>
      <c r="L21" s="42"/>
      <c r="M21" s="11" t="str">
        <f t="shared" si="12"/>
        <v/>
      </c>
      <c r="N21" s="12"/>
      <c r="O21" s="24" t="s">
        <v>22</v>
      </c>
      <c r="P21" s="13"/>
      <c r="Q21" s="11" t="str">
        <f t="shared" si="13"/>
        <v/>
      </c>
      <c r="R21" s="12"/>
      <c r="S21" s="24" t="s">
        <v>22</v>
      </c>
      <c r="T21" s="13"/>
      <c r="U21" s="11" t="str">
        <f t="shared" si="14"/>
        <v/>
      </c>
      <c r="V21" s="12"/>
      <c r="W21" s="24" t="s">
        <v>22</v>
      </c>
      <c r="X21" s="13"/>
      <c r="Y21" s="30">
        <f t="shared" ref="Y21:Y24" si="18">+COUNTIF($E21:$X21,"○")</f>
        <v>0</v>
      </c>
      <c r="Z21" s="30">
        <f t="shared" ref="Z21:Z24" si="19">+COUNTIF($E21:$X21,"●")</f>
        <v>0</v>
      </c>
      <c r="AA21" s="30">
        <f t="shared" ref="AA21:AA24" si="20">+COUNTIF($E21:$X21,"△")</f>
        <v>0</v>
      </c>
      <c r="AB21" s="15">
        <f t="shared" si="15"/>
        <v>0</v>
      </c>
      <c r="AC21" s="14">
        <f>+F21+N21+R21+V21-H21-P21-T21-X21</f>
        <v>0</v>
      </c>
      <c r="AD21" s="30"/>
      <c r="AE21" s="17"/>
      <c r="AF21" s="34">
        <v>2</v>
      </c>
      <c r="AG21" s="35"/>
      <c r="AH21" s="35"/>
      <c r="AI21" s="36"/>
      <c r="AJ21" s="37">
        <f t="shared" si="16"/>
        <v>0.45486111111111105</v>
      </c>
      <c r="AK21" s="38"/>
      <c r="AL21" s="38"/>
      <c r="AM21" s="39"/>
      <c r="AN21" s="34"/>
      <c r="AO21" s="36"/>
      <c r="AP21" s="34" t="str">
        <f>+A22</f>
        <v>宮の丘②</v>
      </c>
      <c r="AQ21" s="35"/>
      <c r="AR21" s="35"/>
      <c r="AS21" s="36"/>
      <c r="AT21" s="34" t="str">
        <f>+A23</f>
        <v>西に第二</v>
      </c>
      <c r="AU21" s="35"/>
      <c r="AV21" s="35"/>
      <c r="AW21" s="36"/>
      <c r="AX21" s="34" t="str">
        <f>+A20</f>
        <v>八軒北</v>
      </c>
      <c r="AY21" s="35"/>
      <c r="AZ21" s="35"/>
      <c r="BA21" s="36"/>
      <c r="BB21" s="34" t="str">
        <f>+A21</f>
        <v>手稲東</v>
      </c>
      <c r="BC21" s="35"/>
      <c r="BD21" s="35"/>
      <c r="BE21" s="36"/>
      <c r="BG21" s="18">
        <v>25</v>
      </c>
      <c r="BH21" s="18"/>
    </row>
    <row r="22" spans="1:60" ht="27" customHeight="1">
      <c r="A22" s="34" t="s">
        <v>36</v>
      </c>
      <c r="B22" s="35"/>
      <c r="C22" s="35"/>
      <c r="D22" s="36"/>
      <c r="E22" s="11" t="str">
        <f t="shared" si="17"/>
        <v/>
      </c>
      <c r="F22" s="19"/>
      <c r="G22" s="24" t="s">
        <v>22</v>
      </c>
      <c r="H22" s="13"/>
      <c r="I22" s="11" t="str">
        <f t="shared" ref="I22:I24" si="21">IF(J22="","",IF(J22&gt;L22,"○",IF(J22=L22,"△","●")))</f>
        <v/>
      </c>
      <c r="J22" s="12"/>
      <c r="K22" s="24" t="s">
        <v>22</v>
      </c>
      <c r="L22" s="13"/>
      <c r="M22" s="40"/>
      <c r="N22" s="41"/>
      <c r="O22" s="41"/>
      <c r="P22" s="42"/>
      <c r="Q22" s="11" t="str">
        <f t="shared" si="13"/>
        <v/>
      </c>
      <c r="R22" s="12"/>
      <c r="S22" s="24" t="s">
        <v>22</v>
      </c>
      <c r="T22" s="13"/>
      <c r="U22" s="11" t="str">
        <f t="shared" si="14"/>
        <v/>
      </c>
      <c r="V22" s="12"/>
      <c r="W22" s="24" t="s">
        <v>22</v>
      </c>
      <c r="X22" s="13"/>
      <c r="Y22" s="30">
        <f t="shared" si="18"/>
        <v>0</v>
      </c>
      <c r="Z22" s="30">
        <f t="shared" si="19"/>
        <v>0</v>
      </c>
      <c r="AA22" s="30">
        <f t="shared" si="20"/>
        <v>0</v>
      </c>
      <c r="AB22" s="15">
        <f t="shared" si="15"/>
        <v>0</v>
      </c>
      <c r="AC22" s="14">
        <f>+F22+J22+R22+V22-H22-L22-T22-X22</f>
        <v>0</v>
      </c>
      <c r="AD22" s="30"/>
      <c r="AE22" s="17"/>
      <c r="AF22" s="34">
        <v>3</v>
      </c>
      <c r="AG22" s="35"/>
      <c r="AH22" s="35"/>
      <c r="AI22" s="36"/>
      <c r="AJ22" s="37">
        <f t="shared" si="16"/>
        <v>0.47222222222222215</v>
      </c>
      <c r="AK22" s="38"/>
      <c r="AL22" s="38"/>
      <c r="AM22" s="39"/>
      <c r="AN22" s="34"/>
      <c r="AO22" s="36"/>
      <c r="AP22" s="34" t="str">
        <f>+A24</f>
        <v>山の手②</v>
      </c>
      <c r="AQ22" s="35"/>
      <c r="AR22" s="35"/>
      <c r="AS22" s="36"/>
      <c r="AT22" s="34" t="str">
        <f>+A20</f>
        <v>八軒北</v>
      </c>
      <c r="AU22" s="35"/>
      <c r="AV22" s="35"/>
      <c r="AW22" s="36"/>
      <c r="AX22" s="34" t="str">
        <f>+A22</f>
        <v>宮の丘②</v>
      </c>
      <c r="AY22" s="35"/>
      <c r="AZ22" s="35"/>
      <c r="BA22" s="36"/>
      <c r="BB22" s="34" t="str">
        <f>+A23</f>
        <v>西に第二</v>
      </c>
      <c r="BC22" s="35"/>
      <c r="BD22" s="35"/>
      <c r="BE22" s="36"/>
      <c r="BG22" s="18">
        <v>25</v>
      </c>
      <c r="BH22" s="18"/>
    </row>
    <row r="23" spans="1:60" ht="27" customHeight="1">
      <c r="A23" s="34" t="s">
        <v>37</v>
      </c>
      <c r="B23" s="35"/>
      <c r="C23" s="35"/>
      <c r="D23" s="36"/>
      <c r="E23" s="11" t="str">
        <f t="shared" si="17"/>
        <v/>
      </c>
      <c r="F23" s="19"/>
      <c r="G23" s="24" t="s">
        <v>22</v>
      </c>
      <c r="H23" s="13"/>
      <c r="I23" s="11" t="str">
        <f t="shared" si="21"/>
        <v/>
      </c>
      <c r="J23" s="12"/>
      <c r="K23" s="24" t="s">
        <v>22</v>
      </c>
      <c r="L23" s="13"/>
      <c r="M23" s="11" t="str">
        <f t="shared" ref="M23:M24" si="22">IF(N23="","",IF(N23&gt;P23,"○",IF(N23=P23,"△","●")))</f>
        <v/>
      </c>
      <c r="N23" s="12"/>
      <c r="O23" s="24" t="s">
        <v>22</v>
      </c>
      <c r="P23" s="13"/>
      <c r="Q23" s="40"/>
      <c r="R23" s="41"/>
      <c r="S23" s="41"/>
      <c r="T23" s="42"/>
      <c r="U23" s="11" t="str">
        <f t="shared" si="14"/>
        <v/>
      </c>
      <c r="V23" s="12"/>
      <c r="W23" s="24" t="s">
        <v>22</v>
      </c>
      <c r="X23" s="13"/>
      <c r="Y23" s="30">
        <f t="shared" si="18"/>
        <v>0</v>
      </c>
      <c r="Z23" s="30">
        <f t="shared" si="19"/>
        <v>0</v>
      </c>
      <c r="AA23" s="30">
        <f t="shared" si="20"/>
        <v>0</v>
      </c>
      <c r="AB23" s="15">
        <f t="shared" si="15"/>
        <v>0</v>
      </c>
      <c r="AC23" s="14">
        <f>+F23+J23+N23+V23-H23-L23-P23-X23</f>
        <v>0</v>
      </c>
      <c r="AD23" s="30"/>
      <c r="AE23" s="17"/>
      <c r="AF23" s="34">
        <v>4</v>
      </c>
      <c r="AG23" s="35"/>
      <c r="AH23" s="35"/>
      <c r="AI23" s="36"/>
      <c r="AJ23" s="37">
        <f t="shared" si="16"/>
        <v>0.48958333333333326</v>
      </c>
      <c r="AK23" s="38"/>
      <c r="AL23" s="38"/>
      <c r="AM23" s="39"/>
      <c r="AN23" s="34"/>
      <c r="AO23" s="36"/>
      <c r="AP23" s="34" t="str">
        <f>+A21</f>
        <v>手稲東</v>
      </c>
      <c r="AQ23" s="35"/>
      <c r="AR23" s="35"/>
      <c r="AS23" s="36"/>
      <c r="AT23" s="34" t="str">
        <f>+A22</f>
        <v>宮の丘②</v>
      </c>
      <c r="AU23" s="35"/>
      <c r="AV23" s="35"/>
      <c r="AW23" s="36"/>
      <c r="AX23" s="34" t="str">
        <f>+A24</f>
        <v>山の手②</v>
      </c>
      <c r="AY23" s="35"/>
      <c r="AZ23" s="35"/>
      <c r="BA23" s="36"/>
      <c r="BB23" s="34" t="str">
        <f>+A20</f>
        <v>八軒北</v>
      </c>
      <c r="BC23" s="35"/>
      <c r="BD23" s="35"/>
      <c r="BE23" s="36"/>
      <c r="BG23" s="18">
        <v>25</v>
      </c>
      <c r="BH23" s="18"/>
    </row>
    <row r="24" spans="1:60" ht="27" customHeight="1">
      <c r="A24" s="34" t="s">
        <v>29</v>
      </c>
      <c r="B24" s="35"/>
      <c r="C24" s="35"/>
      <c r="D24" s="36"/>
      <c r="E24" s="11" t="str">
        <f t="shared" si="17"/>
        <v/>
      </c>
      <c r="F24" s="19"/>
      <c r="G24" s="24" t="s">
        <v>22</v>
      </c>
      <c r="H24" s="13"/>
      <c r="I24" s="11" t="str">
        <f t="shared" si="21"/>
        <v/>
      </c>
      <c r="J24" s="12"/>
      <c r="K24" s="24" t="s">
        <v>22</v>
      </c>
      <c r="L24" s="13"/>
      <c r="M24" s="11" t="str">
        <f t="shared" si="22"/>
        <v/>
      </c>
      <c r="N24" s="12"/>
      <c r="O24" s="24" t="s">
        <v>22</v>
      </c>
      <c r="P24" s="13"/>
      <c r="Q24" s="11" t="str">
        <f t="shared" ref="Q24" si="23">IF(R24="","",IF(R24&gt;T24,"○",IF(R24=T24,"△","●")))</f>
        <v/>
      </c>
      <c r="R24" s="12"/>
      <c r="S24" s="24" t="s">
        <v>22</v>
      </c>
      <c r="T24" s="13"/>
      <c r="U24" s="40"/>
      <c r="V24" s="41"/>
      <c r="W24" s="41"/>
      <c r="X24" s="42"/>
      <c r="Y24" s="30">
        <f t="shared" si="18"/>
        <v>0</v>
      </c>
      <c r="Z24" s="30">
        <f t="shared" si="19"/>
        <v>0</v>
      </c>
      <c r="AA24" s="30">
        <f t="shared" si="20"/>
        <v>0</v>
      </c>
      <c r="AB24" s="15">
        <f t="shared" si="15"/>
        <v>0</v>
      </c>
      <c r="AC24" s="14">
        <f>+F24+J24+N24+R24-H24-L24-P24-T24</f>
        <v>0</v>
      </c>
      <c r="AD24" s="30"/>
      <c r="AE24" s="17"/>
      <c r="AF24" s="34">
        <v>5</v>
      </c>
      <c r="AG24" s="35"/>
      <c r="AH24" s="35"/>
      <c r="AI24" s="36"/>
      <c r="AJ24" s="37">
        <f t="shared" si="16"/>
        <v>0.50694444444444442</v>
      </c>
      <c r="AK24" s="38"/>
      <c r="AL24" s="38"/>
      <c r="AM24" s="39"/>
      <c r="AN24" s="34"/>
      <c r="AO24" s="36"/>
      <c r="AP24" s="34" t="str">
        <f>+A23</f>
        <v>西に第二</v>
      </c>
      <c r="AQ24" s="35"/>
      <c r="AR24" s="35"/>
      <c r="AS24" s="36"/>
      <c r="AT24" s="34" t="str">
        <f>+A24</f>
        <v>山の手②</v>
      </c>
      <c r="AU24" s="35"/>
      <c r="AV24" s="35"/>
      <c r="AW24" s="36"/>
      <c r="AX24" s="34" t="str">
        <f>+A21</f>
        <v>手稲東</v>
      </c>
      <c r="AY24" s="35"/>
      <c r="AZ24" s="35"/>
      <c r="BA24" s="36"/>
      <c r="BB24" s="34" t="str">
        <f>+A22</f>
        <v>宮の丘②</v>
      </c>
      <c r="BC24" s="35"/>
      <c r="BD24" s="35"/>
      <c r="BE24" s="36"/>
      <c r="BG24" s="18">
        <v>25</v>
      </c>
      <c r="BH24" s="18"/>
    </row>
    <row r="25" spans="1:60" ht="27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5"/>
      <c r="V25" s="5"/>
      <c r="W25" s="5"/>
      <c r="X25" s="5"/>
      <c r="Y25" s="5"/>
      <c r="Z25" s="5"/>
      <c r="AA25" s="5"/>
      <c r="AB25" s="5"/>
      <c r="AC25" s="31" t="str">
        <f>IF(SUM(AC20:AC24)=0,"","NG")</f>
        <v/>
      </c>
      <c r="AD25" s="5"/>
      <c r="AE25" s="17"/>
      <c r="AF25" s="34">
        <v>6</v>
      </c>
      <c r="AG25" s="35"/>
      <c r="AH25" s="35"/>
      <c r="AI25" s="36"/>
      <c r="AJ25" s="37">
        <f t="shared" si="16"/>
        <v>0.52430555555555558</v>
      </c>
      <c r="AK25" s="38"/>
      <c r="AL25" s="38"/>
      <c r="AM25" s="39"/>
      <c r="AN25" s="34"/>
      <c r="AO25" s="36"/>
      <c r="AP25" s="34" t="str">
        <f>+A20</f>
        <v>八軒北</v>
      </c>
      <c r="AQ25" s="35"/>
      <c r="AR25" s="35"/>
      <c r="AS25" s="36"/>
      <c r="AT25" s="34" t="str">
        <f>+A22</f>
        <v>宮の丘②</v>
      </c>
      <c r="AU25" s="35"/>
      <c r="AV25" s="35"/>
      <c r="AW25" s="36"/>
      <c r="AX25" s="34" t="str">
        <f>+A21</f>
        <v>手稲東</v>
      </c>
      <c r="AY25" s="35"/>
      <c r="AZ25" s="35"/>
      <c r="BA25" s="36"/>
      <c r="BB25" s="34" t="str">
        <f>+A23</f>
        <v>西に第二</v>
      </c>
      <c r="BC25" s="35"/>
      <c r="BD25" s="35"/>
      <c r="BE25" s="36"/>
      <c r="BG25" s="18">
        <v>25</v>
      </c>
      <c r="BH25" s="18"/>
    </row>
    <row r="26" spans="1:60" ht="27" customHeight="1">
      <c r="A26" s="2"/>
      <c r="B26" s="2"/>
      <c r="C26" s="2"/>
      <c r="D26" s="2"/>
      <c r="E26" s="2"/>
      <c r="F26" s="2"/>
      <c r="G26" s="2"/>
      <c r="H26" s="2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50"/>
      <c r="Z26" s="50"/>
      <c r="AA26" s="50"/>
      <c r="AB26" s="50"/>
      <c r="AC26" s="50"/>
      <c r="AD26" s="50"/>
      <c r="AE26" s="25"/>
      <c r="AF26" s="34">
        <v>7</v>
      </c>
      <c r="AG26" s="35"/>
      <c r="AH26" s="35"/>
      <c r="AI26" s="36"/>
      <c r="AJ26" s="37">
        <f t="shared" si="16"/>
        <v>0.54166666666666674</v>
      </c>
      <c r="AK26" s="38"/>
      <c r="AL26" s="38"/>
      <c r="AM26" s="39"/>
      <c r="AN26" s="34"/>
      <c r="AO26" s="36"/>
      <c r="AP26" s="34" t="str">
        <f>+A21</f>
        <v>手稲東</v>
      </c>
      <c r="AQ26" s="35"/>
      <c r="AR26" s="35"/>
      <c r="AS26" s="36"/>
      <c r="AT26" s="34" t="str">
        <f>+A24</f>
        <v>山の手②</v>
      </c>
      <c r="AU26" s="35"/>
      <c r="AV26" s="35"/>
      <c r="AW26" s="36"/>
      <c r="AX26" s="34" t="str">
        <f>+A20</f>
        <v>八軒北</v>
      </c>
      <c r="AY26" s="35"/>
      <c r="AZ26" s="35"/>
      <c r="BA26" s="36"/>
      <c r="BB26" s="34" t="str">
        <f>+A22</f>
        <v>宮の丘②</v>
      </c>
      <c r="BC26" s="35"/>
      <c r="BD26" s="35"/>
      <c r="BE26" s="36"/>
      <c r="BG26" s="18">
        <v>25</v>
      </c>
      <c r="BH26" s="18"/>
    </row>
    <row r="27" spans="1:60" ht="27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17"/>
      <c r="Z27" s="17"/>
      <c r="AA27" s="17"/>
      <c r="AB27" s="10"/>
      <c r="AC27" s="10"/>
      <c r="AD27" s="10"/>
      <c r="AE27" s="17"/>
      <c r="AF27" s="34">
        <v>8</v>
      </c>
      <c r="AG27" s="35"/>
      <c r="AH27" s="35"/>
      <c r="AI27" s="36"/>
      <c r="AJ27" s="37">
        <f t="shared" si="16"/>
        <v>0.5590277777777779</v>
      </c>
      <c r="AK27" s="38"/>
      <c r="AL27" s="38"/>
      <c r="AM27" s="39"/>
      <c r="AN27" s="34"/>
      <c r="AO27" s="36"/>
      <c r="AP27" s="34" t="str">
        <f>+A20</f>
        <v>八軒北</v>
      </c>
      <c r="AQ27" s="35"/>
      <c r="AR27" s="35"/>
      <c r="AS27" s="36"/>
      <c r="AT27" s="34" t="str">
        <f>+A23</f>
        <v>西に第二</v>
      </c>
      <c r="AU27" s="35"/>
      <c r="AV27" s="35"/>
      <c r="AW27" s="36"/>
      <c r="AX27" s="34" t="str">
        <f>+A21</f>
        <v>手稲東</v>
      </c>
      <c r="AY27" s="35"/>
      <c r="AZ27" s="35"/>
      <c r="BA27" s="36"/>
      <c r="BB27" s="34" t="str">
        <f>+A24</f>
        <v>山の手②</v>
      </c>
      <c r="BC27" s="35"/>
      <c r="BD27" s="35"/>
      <c r="BE27" s="36"/>
      <c r="BG27" s="18">
        <v>25</v>
      </c>
      <c r="BH27" s="18"/>
    </row>
    <row r="28" spans="1:60" ht="27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17"/>
      <c r="Z28" s="17"/>
      <c r="AA28" s="17"/>
      <c r="AB28" s="17"/>
      <c r="AC28" s="9"/>
      <c r="AD28" s="17"/>
      <c r="AE28" s="17"/>
      <c r="AF28" s="34">
        <v>9</v>
      </c>
      <c r="AG28" s="35"/>
      <c r="AH28" s="35"/>
      <c r="AI28" s="36"/>
      <c r="AJ28" s="37">
        <f t="shared" si="16"/>
        <v>0.57638888888888906</v>
      </c>
      <c r="AK28" s="38"/>
      <c r="AL28" s="38"/>
      <c r="AM28" s="39"/>
      <c r="AN28" s="34"/>
      <c r="AO28" s="36"/>
      <c r="AP28" s="34" t="str">
        <f>+A22</f>
        <v>宮の丘②</v>
      </c>
      <c r="AQ28" s="35"/>
      <c r="AR28" s="35"/>
      <c r="AS28" s="36"/>
      <c r="AT28" s="34" t="str">
        <f>+A24</f>
        <v>山の手②</v>
      </c>
      <c r="AU28" s="35"/>
      <c r="AV28" s="35"/>
      <c r="AW28" s="36"/>
      <c r="AX28" s="34" t="str">
        <f>+A20</f>
        <v>八軒北</v>
      </c>
      <c r="AY28" s="35"/>
      <c r="AZ28" s="35"/>
      <c r="BA28" s="36"/>
      <c r="BB28" s="34" t="str">
        <f>+A23</f>
        <v>西に第二</v>
      </c>
      <c r="BC28" s="35"/>
      <c r="BD28" s="35"/>
      <c r="BE28" s="36"/>
      <c r="BG28" s="18">
        <v>25</v>
      </c>
      <c r="BH28" s="18"/>
    </row>
    <row r="29" spans="1:60" ht="27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17"/>
      <c r="Z29" s="17"/>
      <c r="AA29" s="17"/>
      <c r="AB29" s="17"/>
      <c r="AC29" s="9"/>
      <c r="AD29" s="17"/>
      <c r="AE29" s="17"/>
      <c r="AF29" s="34">
        <v>10</v>
      </c>
      <c r="AG29" s="35"/>
      <c r="AH29" s="35"/>
      <c r="AI29" s="36"/>
      <c r="AJ29" s="37">
        <f t="shared" si="16"/>
        <v>0.59375000000000022</v>
      </c>
      <c r="AK29" s="38"/>
      <c r="AL29" s="38"/>
      <c r="AM29" s="39"/>
      <c r="AN29" s="34"/>
      <c r="AO29" s="36"/>
      <c r="AP29" s="34" t="str">
        <f>+A21</f>
        <v>手稲東</v>
      </c>
      <c r="AQ29" s="35"/>
      <c r="AR29" s="35"/>
      <c r="AS29" s="36"/>
      <c r="AT29" s="34" t="str">
        <f>+A23</f>
        <v>西に第二</v>
      </c>
      <c r="AU29" s="35"/>
      <c r="AV29" s="35"/>
      <c r="AW29" s="36"/>
      <c r="AX29" s="34" t="str">
        <f>+A22</f>
        <v>宮の丘②</v>
      </c>
      <c r="AY29" s="35"/>
      <c r="AZ29" s="35"/>
      <c r="BA29" s="36"/>
      <c r="BB29" s="34" t="str">
        <f>+A24</f>
        <v>山の手②</v>
      </c>
      <c r="BC29" s="35"/>
      <c r="BD29" s="35"/>
      <c r="BE29" s="36"/>
      <c r="BG29" s="18">
        <v>25</v>
      </c>
      <c r="BH29" s="18"/>
    </row>
    <row r="30" spans="1:60" s="6" customFormat="1" ht="27" customHeight="1">
      <c r="A30" s="68">
        <v>43428</v>
      </c>
      <c r="B30" s="69"/>
      <c r="C30" s="69"/>
      <c r="D30" s="69"/>
      <c r="E30" s="69"/>
      <c r="F30" s="69"/>
      <c r="G30" s="69"/>
      <c r="H30" s="70"/>
      <c r="I30" s="74"/>
      <c r="J30" s="75"/>
      <c r="K30" s="75"/>
      <c r="L30" s="75"/>
      <c r="M30" s="75"/>
      <c r="N30" s="75"/>
      <c r="O30" s="75"/>
      <c r="P30" s="75"/>
      <c r="Q30" s="5"/>
      <c r="R30" s="5"/>
      <c r="S30" s="32"/>
      <c r="T30" s="32"/>
      <c r="U30" s="32"/>
      <c r="V30" s="32"/>
      <c r="W30" s="76" t="s">
        <v>33</v>
      </c>
      <c r="X30" s="62"/>
      <c r="Y30" s="62"/>
      <c r="Z30" s="62"/>
      <c r="AA30" s="62"/>
      <c r="AB30" s="62"/>
      <c r="AC30" s="62"/>
      <c r="AD30" s="63"/>
      <c r="AY30" s="3"/>
      <c r="BG30" s="18"/>
      <c r="BH30" s="18"/>
    </row>
    <row r="31" spans="1:60" ht="27" customHeight="1">
      <c r="A31" s="46" t="s">
        <v>2</v>
      </c>
      <c r="B31" s="46"/>
      <c r="C31" s="47" t="s">
        <v>38</v>
      </c>
      <c r="D31" s="47"/>
      <c r="E31" s="47"/>
      <c r="F31" s="47"/>
      <c r="G31" s="47"/>
      <c r="H31" s="47"/>
      <c r="I31" s="47"/>
      <c r="J31" s="27"/>
      <c r="K31" s="27"/>
      <c r="L31" s="27"/>
      <c r="M31" s="2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8" t="s">
        <v>3</v>
      </c>
      <c r="Z31" s="48"/>
      <c r="AA31" s="49">
        <v>3</v>
      </c>
      <c r="AB31" s="49"/>
      <c r="AC31" s="50" t="s">
        <v>4</v>
      </c>
      <c r="AD31" s="50"/>
      <c r="AE31" s="25"/>
      <c r="AF31" s="34" t="s">
        <v>10</v>
      </c>
      <c r="AG31" s="35"/>
      <c r="AH31" s="35"/>
      <c r="AI31" s="36"/>
      <c r="AJ31" s="51">
        <v>0.35416666666666669</v>
      </c>
      <c r="AK31" s="52"/>
      <c r="AL31" s="52"/>
      <c r="AM31" s="53"/>
      <c r="AN31" s="2" t="s">
        <v>23</v>
      </c>
      <c r="AO31" s="54">
        <f>+AJ42+(BG42/1440)</f>
        <v>0.51388888888888895</v>
      </c>
      <c r="AP31" s="54"/>
      <c r="AQ31" s="54"/>
      <c r="AT31" s="71" t="s">
        <v>40</v>
      </c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G31" s="18"/>
      <c r="BH31" s="18"/>
    </row>
    <row r="32" spans="1:60" ht="27" customHeight="1">
      <c r="A32" s="34"/>
      <c r="B32" s="35"/>
      <c r="C32" s="35"/>
      <c r="D32" s="36"/>
      <c r="E32" s="34" t="str">
        <f>A33</f>
        <v>琴　似</v>
      </c>
      <c r="F32" s="35"/>
      <c r="G32" s="35"/>
      <c r="H32" s="36"/>
      <c r="I32" s="34" t="str">
        <f>A34</f>
        <v>八　軒</v>
      </c>
      <c r="J32" s="35"/>
      <c r="K32" s="35"/>
      <c r="L32" s="36"/>
      <c r="M32" s="34" t="str">
        <f>A35</f>
        <v>発　寒</v>
      </c>
      <c r="N32" s="35"/>
      <c r="O32" s="35"/>
      <c r="P32" s="36"/>
      <c r="Q32" s="34" t="str">
        <f>A36</f>
        <v>西　園</v>
      </c>
      <c r="R32" s="35"/>
      <c r="S32" s="35"/>
      <c r="T32" s="36"/>
      <c r="U32" s="34" t="str">
        <f>A37</f>
        <v>アプリーレ</v>
      </c>
      <c r="V32" s="35"/>
      <c r="W32" s="35"/>
      <c r="X32" s="36"/>
      <c r="Y32" s="30" t="s">
        <v>5</v>
      </c>
      <c r="Z32" s="30" t="s">
        <v>6</v>
      </c>
      <c r="AA32" s="30" t="s">
        <v>7</v>
      </c>
      <c r="AB32" s="8" t="s">
        <v>8</v>
      </c>
      <c r="AC32" s="28" t="s">
        <v>13</v>
      </c>
      <c r="AD32" s="8" t="s">
        <v>9</v>
      </c>
      <c r="AE32" s="17"/>
      <c r="AF32" s="43" t="s">
        <v>14</v>
      </c>
      <c r="AG32" s="44"/>
      <c r="AH32" s="44"/>
      <c r="AI32" s="45"/>
      <c r="AJ32" s="37">
        <f>+AJ31+(BG32/1440)</f>
        <v>0.36458333333333337</v>
      </c>
      <c r="AK32" s="38"/>
      <c r="AL32" s="38"/>
      <c r="AM32" s="39"/>
      <c r="AN32" s="34"/>
      <c r="AO32" s="36"/>
      <c r="AP32" s="34" t="s">
        <v>11</v>
      </c>
      <c r="AQ32" s="35"/>
      <c r="AR32" s="35"/>
      <c r="AS32" s="35"/>
      <c r="AT32" s="35"/>
      <c r="AU32" s="35"/>
      <c r="AV32" s="35"/>
      <c r="AW32" s="36"/>
      <c r="AX32" s="34" t="s">
        <v>12</v>
      </c>
      <c r="AY32" s="35"/>
      <c r="AZ32" s="35"/>
      <c r="BA32" s="35"/>
      <c r="BB32" s="35"/>
      <c r="BC32" s="35"/>
      <c r="BD32" s="35"/>
      <c r="BE32" s="36"/>
      <c r="BG32" s="18">
        <v>15</v>
      </c>
      <c r="BH32" s="18"/>
    </row>
    <row r="33" spans="1:60" ht="27" customHeight="1">
      <c r="A33" s="34" t="s">
        <v>18</v>
      </c>
      <c r="B33" s="35"/>
      <c r="C33" s="35"/>
      <c r="D33" s="36"/>
      <c r="E33" s="40"/>
      <c r="F33" s="41"/>
      <c r="G33" s="41"/>
      <c r="H33" s="42"/>
      <c r="I33" s="11" t="str">
        <f t="shared" ref="I33" si="24">IF(J33="","",IF(J33&gt;L33,"○",IF(J33=L33,"△","●")))</f>
        <v/>
      </c>
      <c r="J33" s="12"/>
      <c r="K33" s="24" t="s">
        <v>24</v>
      </c>
      <c r="L33" s="13"/>
      <c r="M33" s="11" t="str">
        <f t="shared" ref="M33:M34" si="25">IF(N33="","",IF(N33&gt;P33,"○",IF(N33=P33,"△","●")))</f>
        <v/>
      </c>
      <c r="N33" s="12"/>
      <c r="O33" s="24" t="s">
        <v>24</v>
      </c>
      <c r="P33" s="13"/>
      <c r="Q33" s="11" t="str">
        <f t="shared" ref="Q33:Q35" si="26">IF(R33="","",IF(R33&gt;T33,"○",IF(R33=T33,"△","●")))</f>
        <v/>
      </c>
      <c r="R33" s="12"/>
      <c r="S33" s="24" t="s">
        <v>24</v>
      </c>
      <c r="T33" s="13"/>
      <c r="U33" s="11" t="str">
        <f t="shared" ref="U33:U36" si="27">IF(V33="","",IF(V33&gt;X33,"○",IF(V33=X33,"△","●")))</f>
        <v/>
      </c>
      <c r="V33" s="12"/>
      <c r="W33" s="24" t="s">
        <v>24</v>
      </c>
      <c r="X33" s="13"/>
      <c r="Y33" s="30">
        <f>+COUNTIF($E33:$X33,"○")</f>
        <v>0</v>
      </c>
      <c r="Z33" s="30">
        <f>+COUNTIF($E33:$X33,"●")</f>
        <v>0</v>
      </c>
      <c r="AA33" s="30">
        <f>+COUNTIF($E33:$X33,"△")</f>
        <v>0</v>
      </c>
      <c r="AB33" s="15">
        <f t="shared" ref="AB33:AB37" si="28">+Y33*3+AA33*1</f>
        <v>0</v>
      </c>
      <c r="AC33" s="14">
        <f>+J33+N33+R33+V33-L33-P33-T33-X33</f>
        <v>0</v>
      </c>
      <c r="AD33" s="30"/>
      <c r="AE33" s="17"/>
      <c r="AF33" s="34">
        <v>1</v>
      </c>
      <c r="AG33" s="35"/>
      <c r="AH33" s="35"/>
      <c r="AI33" s="36"/>
      <c r="AJ33" s="37">
        <f t="shared" ref="AJ33:AJ42" si="29">+AJ32+(BG33/1440)+(BH33/1440)</f>
        <v>0.37500000000000006</v>
      </c>
      <c r="AK33" s="38"/>
      <c r="AL33" s="38"/>
      <c r="AM33" s="39"/>
      <c r="AN33" s="34"/>
      <c r="AO33" s="36"/>
      <c r="AP33" s="34" t="str">
        <f>+A33</f>
        <v>琴　似</v>
      </c>
      <c r="AQ33" s="35"/>
      <c r="AR33" s="35"/>
      <c r="AS33" s="36"/>
      <c r="AT33" s="34" t="str">
        <f>+A34</f>
        <v>八　軒</v>
      </c>
      <c r="AU33" s="35"/>
      <c r="AV33" s="35"/>
      <c r="AW33" s="36"/>
      <c r="AX33" s="34" t="str">
        <f>+A36</f>
        <v>西　園</v>
      </c>
      <c r="AY33" s="35"/>
      <c r="AZ33" s="35"/>
      <c r="BA33" s="36"/>
      <c r="BB33" s="34" t="str">
        <f>+A37</f>
        <v>アプリーレ</v>
      </c>
      <c r="BC33" s="35"/>
      <c r="BD33" s="35"/>
      <c r="BE33" s="36"/>
      <c r="BG33" s="18">
        <v>15</v>
      </c>
      <c r="BH33" s="18"/>
    </row>
    <row r="34" spans="1:60" ht="27" customHeight="1">
      <c r="A34" s="34" t="s">
        <v>21</v>
      </c>
      <c r="B34" s="35"/>
      <c r="C34" s="35"/>
      <c r="D34" s="36"/>
      <c r="E34" s="11" t="str">
        <f t="shared" ref="E34:E37" si="30">IF(F34="","",IF(F34&gt;H34,"○",IF(F34=H34,"△","●")))</f>
        <v/>
      </c>
      <c r="F34" s="19"/>
      <c r="G34" s="24" t="s">
        <v>22</v>
      </c>
      <c r="H34" s="13"/>
      <c r="I34" s="40"/>
      <c r="J34" s="41"/>
      <c r="K34" s="41"/>
      <c r="L34" s="42"/>
      <c r="M34" s="11" t="str">
        <f t="shared" si="25"/>
        <v/>
      </c>
      <c r="N34" s="12"/>
      <c r="O34" s="24" t="s">
        <v>22</v>
      </c>
      <c r="P34" s="13"/>
      <c r="Q34" s="11" t="str">
        <f t="shared" si="26"/>
        <v/>
      </c>
      <c r="R34" s="12"/>
      <c r="S34" s="24" t="s">
        <v>22</v>
      </c>
      <c r="T34" s="13"/>
      <c r="U34" s="11" t="str">
        <f t="shared" si="27"/>
        <v/>
      </c>
      <c r="V34" s="12"/>
      <c r="W34" s="24" t="s">
        <v>22</v>
      </c>
      <c r="X34" s="13"/>
      <c r="Y34" s="30">
        <f t="shared" ref="Y34:Y37" si="31">+COUNTIF($E34:$X34,"○")</f>
        <v>0</v>
      </c>
      <c r="Z34" s="30">
        <f t="shared" ref="Z34:Z37" si="32">+COUNTIF($E34:$X34,"●")</f>
        <v>0</v>
      </c>
      <c r="AA34" s="30">
        <f t="shared" ref="AA34:AA37" si="33">+COUNTIF($E34:$X34,"△")</f>
        <v>0</v>
      </c>
      <c r="AB34" s="15">
        <f t="shared" si="28"/>
        <v>0</v>
      </c>
      <c r="AC34" s="14">
        <f>+F34+N34+R34+V34-H34-P34-T34-X34</f>
        <v>0</v>
      </c>
      <c r="AD34" s="30"/>
      <c r="AE34" s="17"/>
      <c r="AF34" s="34">
        <v>2</v>
      </c>
      <c r="AG34" s="35"/>
      <c r="AH34" s="35"/>
      <c r="AI34" s="36"/>
      <c r="AJ34" s="37">
        <f t="shared" si="29"/>
        <v>0.38888888888888895</v>
      </c>
      <c r="AK34" s="38"/>
      <c r="AL34" s="38"/>
      <c r="AM34" s="39"/>
      <c r="AN34" s="34"/>
      <c r="AO34" s="36"/>
      <c r="AP34" s="34" t="str">
        <f>+A35</f>
        <v>発　寒</v>
      </c>
      <c r="AQ34" s="35"/>
      <c r="AR34" s="35"/>
      <c r="AS34" s="36"/>
      <c r="AT34" s="34" t="str">
        <f>+A36</f>
        <v>西　園</v>
      </c>
      <c r="AU34" s="35"/>
      <c r="AV34" s="35"/>
      <c r="AW34" s="36"/>
      <c r="AX34" s="34" t="str">
        <f>+A33</f>
        <v>琴　似</v>
      </c>
      <c r="AY34" s="35"/>
      <c r="AZ34" s="35"/>
      <c r="BA34" s="36"/>
      <c r="BB34" s="34" t="str">
        <f>+A34</f>
        <v>八　軒</v>
      </c>
      <c r="BC34" s="35"/>
      <c r="BD34" s="35"/>
      <c r="BE34" s="36"/>
      <c r="BG34" s="18">
        <v>20</v>
      </c>
      <c r="BH34" s="18"/>
    </row>
    <row r="35" spans="1:60" ht="27" customHeight="1">
      <c r="A35" s="34" t="s">
        <v>16</v>
      </c>
      <c r="B35" s="35"/>
      <c r="C35" s="35"/>
      <c r="D35" s="36"/>
      <c r="E35" s="11" t="str">
        <f t="shared" si="30"/>
        <v/>
      </c>
      <c r="F35" s="19"/>
      <c r="G35" s="24" t="s">
        <v>22</v>
      </c>
      <c r="H35" s="13"/>
      <c r="I35" s="11" t="str">
        <f t="shared" ref="I35:I37" si="34">IF(J35="","",IF(J35&gt;L35,"○",IF(J35=L35,"△","●")))</f>
        <v/>
      </c>
      <c r="J35" s="12"/>
      <c r="K35" s="24" t="s">
        <v>22</v>
      </c>
      <c r="L35" s="13"/>
      <c r="M35" s="40"/>
      <c r="N35" s="41"/>
      <c r="O35" s="41"/>
      <c r="P35" s="42"/>
      <c r="Q35" s="11" t="str">
        <f t="shared" si="26"/>
        <v/>
      </c>
      <c r="R35" s="12"/>
      <c r="S35" s="24" t="s">
        <v>22</v>
      </c>
      <c r="T35" s="13"/>
      <c r="U35" s="11" t="str">
        <f t="shared" si="27"/>
        <v/>
      </c>
      <c r="V35" s="12"/>
      <c r="W35" s="24" t="s">
        <v>22</v>
      </c>
      <c r="X35" s="13"/>
      <c r="Y35" s="30">
        <f t="shared" si="31"/>
        <v>0</v>
      </c>
      <c r="Z35" s="30">
        <f t="shared" si="32"/>
        <v>0</v>
      </c>
      <c r="AA35" s="30">
        <f t="shared" si="33"/>
        <v>0</v>
      </c>
      <c r="AB35" s="15">
        <f t="shared" si="28"/>
        <v>0</v>
      </c>
      <c r="AC35" s="14">
        <f>+F35+J35+R35+V35-H35-L35-T35-X35</f>
        <v>0</v>
      </c>
      <c r="AD35" s="30"/>
      <c r="AE35" s="17"/>
      <c r="AF35" s="34">
        <v>3</v>
      </c>
      <c r="AG35" s="35"/>
      <c r="AH35" s="35"/>
      <c r="AI35" s="36"/>
      <c r="AJ35" s="37">
        <f t="shared" si="29"/>
        <v>0.40277777777777785</v>
      </c>
      <c r="AK35" s="38"/>
      <c r="AL35" s="38"/>
      <c r="AM35" s="39"/>
      <c r="AN35" s="34"/>
      <c r="AO35" s="36"/>
      <c r="AP35" s="34" t="str">
        <f>+A37</f>
        <v>アプリーレ</v>
      </c>
      <c r="AQ35" s="35"/>
      <c r="AR35" s="35"/>
      <c r="AS35" s="36"/>
      <c r="AT35" s="34" t="str">
        <f>+A33</f>
        <v>琴　似</v>
      </c>
      <c r="AU35" s="35"/>
      <c r="AV35" s="35"/>
      <c r="AW35" s="36"/>
      <c r="AX35" s="34" t="str">
        <f>+A35</f>
        <v>発　寒</v>
      </c>
      <c r="AY35" s="35"/>
      <c r="AZ35" s="35"/>
      <c r="BA35" s="36"/>
      <c r="BB35" s="34" t="str">
        <f>+A36</f>
        <v>西　園</v>
      </c>
      <c r="BC35" s="35"/>
      <c r="BD35" s="35"/>
      <c r="BE35" s="36"/>
      <c r="BG35" s="18">
        <v>20</v>
      </c>
      <c r="BH35" s="18"/>
    </row>
    <row r="36" spans="1:60" ht="27" customHeight="1">
      <c r="A36" s="34" t="s">
        <v>15</v>
      </c>
      <c r="B36" s="35"/>
      <c r="C36" s="35"/>
      <c r="D36" s="36"/>
      <c r="E36" s="11" t="str">
        <f t="shared" si="30"/>
        <v/>
      </c>
      <c r="F36" s="19"/>
      <c r="G36" s="24" t="s">
        <v>22</v>
      </c>
      <c r="H36" s="13"/>
      <c r="I36" s="11" t="str">
        <f t="shared" si="34"/>
        <v/>
      </c>
      <c r="J36" s="12"/>
      <c r="K36" s="24" t="s">
        <v>22</v>
      </c>
      <c r="L36" s="13"/>
      <c r="M36" s="11" t="str">
        <f t="shared" ref="M36:M37" si="35">IF(N36="","",IF(N36&gt;P36,"○",IF(N36=P36,"△","●")))</f>
        <v/>
      </c>
      <c r="N36" s="12"/>
      <c r="O36" s="24" t="s">
        <v>22</v>
      </c>
      <c r="P36" s="13"/>
      <c r="Q36" s="40"/>
      <c r="R36" s="41"/>
      <c r="S36" s="41"/>
      <c r="T36" s="42"/>
      <c r="U36" s="11" t="str">
        <f t="shared" si="27"/>
        <v/>
      </c>
      <c r="V36" s="12"/>
      <c r="W36" s="24" t="s">
        <v>22</v>
      </c>
      <c r="X36" s="13"/>
      <c r="Y36" s="30">
        <f t="shared" si="31"/>
        <v>0</v>
      </c>
      <c r="Z36" s="30">
        <f t="shared" si="32"/>
        <v>0</v>
      </c>
      <c r="AA36" s="30">
        <f t="shared" si="33"/>
        <v>0</v>
      </c>
      <c r="AB36" s="15">
        <f t="shared" si="28"/>
        <v>0</v>
      </c>
      <c r="AC36" s="14">
        <f>+F36+J36+N36+V36-H36-L36-P36-X36</f>
        <v>0</v>
      </c>
      <c r="AD36" s="30"/>
      <c r="AE36" s="17"/>
      <c r="AF36" s="34">
        <v>4</v>
      </c>
      <c r="AG36" s="35"/>
      <c r="AH36" s="35"/>
      <c r="AI36" s="36"/>
      <c r="AJ36" s="37">
        <f t="shared" si="29"/>
        <v>0.41666666666666674</v>
      </c>
      <c r="AK36" s="38"/>
      <c r="AL36" s="38"/>
      <c r="AM36" s="39"/>
      <c r="AN36" s="34"/>
      <c r="AO36" s="36"/>
      <c r="AP36" s="34" t="str">
        <f>+A34</f>
        <v>八　軒</v>
      </c>
      <c r="AQ36" s="35"/>
      <c r="AR36" s="35"/>
      <c r="AS36" s="36"/>
      <c r="AT36" s="34" t="str">
        <f>+A35</f>
        <v>発　寒</v>
      </c>
      <c r="AU36" s="35"/>
      <c r="AV36" s="35"/>
      <c r="AW36" s="36"/>
      <c r="AX36" s="34" t="str">
        <f>+A37</f>
        <v>アプリーレ</v>
      </c>
      <c r="AY36" s="35"/>
      <c r="AZ36" s="35"/>
      <c r="BA36" s="36"/>
      <c r="BB36" s="34" t="str">
        <f>+A33</f>
        <v>琴　似</v>
      </c>
      <c r="BC36" s="35"/>
      <c r="BD36" s="35"/>
      <c r="BE36" s="36"/>
      <c r="BG36" s="18">
        <v>20</v>
      </c>
      <c r="BH36" s="18"/>
    </row>
    <row r="37" spans="1:60" ht="27" customHeight="1">
      <c r="A37" s="34" t="s">
        <v>26</v>
      </c>
      <c r="B37" s="35"/>
      <c r="C37" s="35"/>
      <c r="D37" s="36"/>
      <c r="E37" s="11" t="str">
        <f t="shared" si="30"/>
        <v/>
      </c>
      <c r="F37" s="19"/>
      <c r="G37" s="24" t="s">
        <v>22</v>
      </c>
      <c r="H37" s="13"/>
      <c r="I37" s="11" t="str">
        <f t="shared" si="34"/>
        <v/>
      </c>
      <c r="J37" s="12"/>
      <c r="K37" s="24" t="s">
        <v>22</v>
      </c>
      <c r="L37" s="13"/>
      <c r="M37" s="11" t="str">
        <f t="shared" si="35"/>
        <v/>
      </c>
      <c r="N37" s="12"/>
      <c r="O37" s="24" t="s">
        <v>22</v>
      </c>
      <c r="P37" s="13"/>
      <c r="Q37" s="11" t="str">
        <f t="shared" ref="Q37" si="36">IF(R37="","",IF(R37&gt;T37,"○",IF(R37=T37,"△","●")))</f>
        <v/>
      </c>
      <c r="R37" s="12"/>
      <c r="S37" s="24" t="s">
        <v>22</v>
      </c>
      <c r="T37" s="13"/>
      <c r="U37" s="40"/>
      <c r="V37" s="41"/>
      <c r="W37" s="41"/>
      <c r="X37" s="42"/>
      <c r="Y37" s="30">
        <f t="shared" si="31"/>
        <v>0</v>
      </c>
      <c r="Z37" s="30">
        <f t="shared" si="32"/>
        <v>0</v>
      </c>
      <c r="AA37" s="30">
        <f t="shared" si="33"/>
        <v>0</v>
      </c>
      <c r="AB37" s="15">
        <f t="shared" si="28"/>
        <v>0</v>
      </c>
      <c r="AC37" s="14">
        <f>+F37+J37+N37+R37-H37-L37-P37-T37</f>
        <v>0</v>
      </c>
      <c r="AD37" s="30"/>
      <c r="AE37" s="17"/>
      <c r="AF37" s="34">
        <v>5</v>
      </c>
      <c r="AG37" s="35"/>
      <c r="AH37" s="35"/>
      <c r="AI37" s="36"/>
      <c r="AJ37" s="37">
        <f t="shared" si="29"/>
        <v>0.43055555555555564</v>
      </c>
      <c r="AK37" s="38"/>
      <c r="AL37" s="38"/>
      <c r="AM37" s="39"/>
      <c r="AN37" s="34"/>
      <c r="AO37" s="36"/>
      <c r="AP37" s="34" t="str">
        <f>+A36</f>
        <v>西　園</v>
      </c>
      <c r="AQ37" s="35"/>
      <c r="AR37" s="35"/>
      <c r="AS37" s="36"/>
      <c r="AT37" s="34" t="str">
        <f>+A37</f>
        <v>アプリーレ</v>
      </c>
      <c r="AU37" s="35"/>
      <c r="AV37" s="35"/>
      <c r="AW37" s="36"/>
      <c r="AX37" s="34" t="str">
        <f>+A34</f>
        <v>八　軒</v>
      </c>
      <c r="AY37" s="35"/>
      <c r="AZ37" s="35"/>
      <c r="BA37" s="36"/>
      <c r="BB37" s="34" t="str">
        <f>+A35</f>
        <v>発　寒</v>
      </c>
      <c r="BC37" s="35"/>
      <c r="BD37" s="35"/>
      <c r="BE37" s="36"/>
      <c r="BG37" s="18">
        <v>20</v>
      </c>
      <c r="BH37" s="18"/>
    </row>
    <row r="38" spans="1:60" ht="27" customHeight="1">
      <c r="A38" s="73" t="s">
        <v>34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5"/>
      <c r="V38" s="5"/>
      <c r="W38" s="5"/>
      <c r="X38" s="5"/>
      <c r="Y38" s="5"/>
      <c r="Z38" s="5"/>
      <c r="AA38" s="5"/>
      <c r="AB38" s="5"/>
      <c r="AC38" s="31" t="str">
        <f>IF(SUM(AC33:AC37)=0,"","NG")</f>
        <v/>
      </c>
      <c r="AD38" s="5"/>
      <c r="AE38" s="17"/>
      <c r="AF38" s="34">
        <v>6</v>
      </c>
      <c r="AG38" s="35"/>
      <c r="AH38" s="35"/>
      <c r="AI38" s="36"/>
      <c r="AJ38" s="37">
        <f t="shared" si="29"/>
        <v>0.44444444444444453</v>
      </c>
      <c r="AK38" s="38"/>
      <c r="AL38" s="38"/>
      <c r="AM38" s="39"/>
      <c r="AN38" s="34"/>
      <c r="AO38" s="36"/>
      <c r="AP38" s="34" t="str">
        <f>+A33</f>
        <v>琴　似</v>
      </c>
      <c r="AQ38" s="35"/>
      <c r="AR38" s="35"/>
      <c r="AS38" s="36"/>
      <c r="AT38" s="34" t="str">
        <f>+A35</f>
        <v>発　寒</v>
      </c>
      <c r="AU38" s="35"/>
      <c r="AV38" s="35"/>
      <c r="AW38" s="36"/>
      <c r="AX38" s="34" t="str">
        <f>+A34</f>
        <v>八　軒</v>
      </c>
      <c r="AY38" s="35"/>
      <c r="AZ38" s="35"/>
      <c r="BA38" s="36"/>
      <c r="BB38" s="34" t="str">
        <f>+A36</f>
        <v>西　園</v>
      </c>
      <c r="BC38" s="35"/>
      <c r="BD38" s="35"/>
      <c r="BE38" s="36"/>
      <c r="BG38" s="18">
        <v>20</v>
      </c>
      <c r="BH38" s="18"/>
    </row>
    <row r="39" spans="1:60" ht="27" customHeight="1">
      <c r="A39" s="2"/>
      <c r="B39" s="2"/>
      <c r="C39" s="2"/>
      <c r="D39" s="2"/>
      <c r="E39" s="2"/>
      <c r="F39" s="2"/>
      <c r="G39" s="2"/>
      <c r="H39" s="2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50"/>
      <c r="Z39" s="50"/>
      <c r="AA39" s="50"/>
      <c r="AB39" s="50"/>
      <c r="AC39" s="50"/>
      <c r="AD39" s="50"/>
      <c r="AE39" s="25"/>
      <c r="AF39" s="34">
        <v>7</v>
      </c>
      <c r="AG39" s="35"/>
      <c r="AH39" s="35"/>
      <c r="AI39" s="36"/>
      <c r="AJ39" s="37">
        <f t="shared" si="29"/>
        <v>0.45833333333333343</v>
      </c>
      <c r="AK39" s="38"/>
      <c r="AL39" s="38"/>
      <c r="AM39" s="39"/>
      <c r="AN39" s="34"/>
      <c r="AO39" s="36"/>
      <c r="AP39" s="34" t="str">
        <f>+A34</f>
        <v>八　軒</v>
      </c>
      <c r="AQ39" s="35"/>
      <c r="AR39" s="35"/>
      <c r="AS39" s="36"/>
      <c r="AT39" s="34" t="str">
        <f>+A37</f>
        <v>アプリーレ</v>
      </c>
      <c r="AU39" s="35"/>
      <c r="AV39" s="35"/>
      <c r="AW39" s="36"/>
      <c r="AX39" s="34" t="str">
        <f>+A33</f>
        <v>琴　似</v>
      </c>
      <c r="AY39" s="35"/>
      <c r="AZ39" s="35"/>
      <c r="BA39" s="36"/>
      <c r="BB39" s="34" t="str">
        <f>+A35</f>
        <v>発　寒</v>
      </c>
      <c r="BC39" s="35"/>
      <c r="BD39" s="35"/>
      <c r="BE39" s="36"/>
      <c r="BG39" s="18">
        <v>20</v>
      </c>
      <c r="BH39" s="18"/>
    </row>
    <row r="40" spans="1:60" ht="27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17"/>
      <c r="Z40" s="17"/>
      <c r="AA40" s="17"/>
      <c r="AB40" s="10"/>
      <c r="AC40" s="10"/>
      <c r="AD40" s="10"/>
      <c r="AE40" s="17"/>
      <c r="AF40" s="34">
        <v>8</v>
      </c>
      <c r="AG40" s="35"/>
      <c r="AH40" s="35"/>
      <c r="AI40" s="36"/>
      <c r="AJ40" s="37">
        <f t="shared" si="29"/>
        <v>0.47222222222222232</v>
      </c>
      <c r="AK40" s="38"/>
      <c r="AL40" s="38"/>
      <c r="AM40" s="39"/>
      <c r="AN40" s="34"/>
      <c r="AO40" s="36"/>
      <c r="AP40" s="34" t="str">
        <f>+A33</f>
        <v>琴　似</v>
      </c>
      <c r="AQ40" s="35"/>
      <c r="AR40" s="35"/>
      <c r="AS40" s="36"/>
      <c r="AT40" s="34" t="str">
        <f>+A36</f>
        <v>西　園</v>
      </c>
      <c r="AU40" s="35"/>
      <c r="AV40" s="35"/>
      <c r="AW40" s="36"/>
      <c r="AX40" s="34" t="str">
        <f>+A34</f>
        <v>八　軒</v>
      </c>
      <c r="AY40" s="35"/>
      <c r="AZ40" s="35"/>
      <c r="BA40" s="36"/>
      <c r="BB40" s="34" t="str">
        <f>+A37</f>
        <v>アプリーレ</v>
      </c>
      <c r="BC40" s="35"/>
      <c r="BD40" s="35"/>
      <c r="BE40" s="36"/>
      <c r="BG40" s="18">
        <v>20</v>
      </c>
      <c r="BH40" s="18"/>
    </row>
    <row r="41" spans="1:60" ht="27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17"/>
      <c r="Z41" s="17"/>
      <c r="AA41" s="17"/>
      <c r="AB41" s="17"/>
      <c r="AC41" s="9"/>
      <c r="AD41" s="17"/>
      <c r="AE41" s="17"/>
      <c r="AF41" s="34">
        <v>9</v>
      </c>
      <c r="AG41" s="35"/>
      <c r="AH41" s="35"/>
      <c r="AI41" s="36"/>
      <c r="AJ41" s="37">
        <f t="shared" si="29"/>
        <v>0.48611111111111122</v>
      </c>
      <c r="AK41" s="38"/>
      <c r="AL41" s="38"/>
      <c r="AM41" s="39"/>
      <c r="AN41" s="34"/>
      <c r="AO41" s="36"/>
      <c r="AP41" s="34" t="str">
        <f>+A35</f>
        <v>発　寒</v>
      </c>
      <c r="AQ41" s="35"/>
      <c r="AR41" s="35"/>
      <c r="AS41" s="36"/>
      <c r="AT41" s="34" t="str">
        <f>+A37</f>
        <v>アプリーレ</v>
      </c>
      <c r="AU41" s="35"/>
      <c r="AV41" s="35"/>
      <c r="AW41" s="36"/>
      <c r="AX41" s="34" t="str">
        <f>+A33</f>
        <v>琴　似</v>
      </c>
      <c r="AY41" s="35"/>
      <c r="AZ41" s="35"/>
      <c r="BA41" s="36"/>
      <c r="BB41" s="34" t="str">
        <f>+A36</f>
        <v>西　園</v>
      </c>
      <c r="BC41" s="35"/>
      <c r="BD41" s="35"/>
      <c r="BE41" s="36"/>
      <c r="BG41" s="18">
        <v>20</v>
      </c>
      <c r="BH41" s="18"/>
    </row>
    <row r="42" spans="1:60" ht="27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17"/>
      <c r="Z42" s="17"/>
      <c r="AA42" s="17"/>
      <c r="AB42" s="17"/>
      <c r="AC42" s="9"/>
      <c r="AD42" s="17"/>
      <c r="AE42" s="17"/>
      <c r="AF42" s="34">
        <v>10</v>
      </c>
      <c r="AG42" s="35"/>
      <c r="AH42" s="35"/>
      <c r="AI42" s="36"/>
      <c r="AJ42" s="37">
        <f t="shared" si="29"/>
        <v>0.50000000000000011</v>
      </c>
      <c r="AK42" s="38"/>
      <c r="AL42" s="38"/>
      <c r="AM42" s="39"/>
      <c r="AN42" s="34"/>
      <c r="AO42" s="36"/>
      <c r="AP42" s="34" t="str">
        <f>+A34</f>
        <v>八　軒</v>
      </c>
      <c r="AQ42" s="35"/>
      <c r="AR42" s="35"/>
      <c r="AS42" s="36"/>
      <c r="AT42" s="34" t="str">
        <f>+A36</f>
        <v>西　園</v>
      </c>
      <c r="AU42" s="35"/>
      <c r="AV42" s="35"/>
      <c r="AW42" s="36"/>
      <c r="AX42" s="34" t="str">
        <f>+A35</f>
        <v>発　寒</v>
      </c>
      <c r="AY42" s="35"/>
      <c r="AZ42" s="35"/>
      <c r="BA42" s="36"/>
      <c r="BB42" s="34" t="str">
        <f>+A37</f>
        <v>アプリーレ</v>
      </c>
      <c r="BC42" s="35"/>
      <c r="BD42" s="35"/>
      <c r="BE42" s="36"/>
      <c r="BG42" s="18">
        <v>20</v>
      </c>
      <c r="BH42" s="18"/>
    </row>
    <row r="43" spans="1:60" ht="27" customHeight="1"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</row>
  </sheetData>
  <mergeCells count="322">
    <mergeCell ref="W4:AD4"/>
    <mergeCell ref="A1:R2"/>
    <mergeCell ref="S1:Z1"/>
    <mergeCell ref="S2:Z2"/>
    <mergeCell ref="AF1:BE2"/>
    <mergeCell ref="A6:D6"/>
    <mergeCell ref="E6:H6"/>
    <mergeCell ref="I6:L6"/>
    <mergeCell ref="M6:P6"/>
    <mergeCell ref="Q6:T6"/>
    <mergeCell ref="A4:H4"/>
    <mergeCell ref="I4:P4"/>
    <mergeCell ref="A5:B5"/>
    <mergeCell ref="C5:I5"/>
    <mergeCell ref="U6:X6"/>
    <mergeCell ref="AF6:AI6"/>
    <mergeCell ref="AJ6:AM6"/>
    <mergeCell ref="AN6:AO6"/>
    <mergeCell ref="AP6:AW6"/>
    <mergeCell ref="AX6:BE6"/>
    <mergeCell ref="AA5:AB5"/>
    <mergeCell ref="AC5:AD5"/>
    <mergeCell ref="AF5:AI5"/>
    <mergeCell ref="AJ5:AM5"/>
    <mergeCell ref="AO5:AQ5"/>
    <mergeCell ref="Y5:Z5"/>
    <mergeCell ref="AT7:AW7"/>
    <mergeCell ref="AX7:BA7"/>
    <mergeCell ref="BB7:BE7"/>
    <mergeCell ref="A8:D8"/>
    <mergeCell ref="I8:L8"/>
    <mergeCell ref="AF8:AI8"/>
    <mergeCell ref="AJ8:AM8"/>
    <mergeCell ref="AN8:AO8"/>
    <mergeCell ref="AP8:AS8"/>
    <mergeCell ref="AT8:AW8"/>
    <mergeCell ref="A7:D7"/>
    <mergeCell ref="E7:H7"/>
    <mergeCell ref="AF7:AI7"/>
    <mergeCell ref="AJ7:AM7"/>
    <mergeCell ref="AN7:AO7"/>
    <mergeCell ref="AP7:AS7"/>
    <mergeCell ref="AX8:BA8"/>
    <mergeCell ref="BB8:BE8"/>
    <mergeCell ref="AT5:BE5"/>
    <mergeCell ref="A9:D9"/>
    <mergeCell ref="M9:P9"/>
    <mergeCell ref="AF9:AI9"/>
    <mergeCell ref="AJ9:AM9"/>
    <mergeCell ref="AN9:AO9"/>
    <mergeCell ref="AP9:AS9"/>
    <mergeCell ref="AT9:AW9"/>
    <mergeCell ref="AX9:BA9"/>
    <mergeCell ref="BB9:BE9"/>
    <mergeCell ref="A10:D10"/>
    <mergeCell ref="Q10:T10"/>
    <mergeCell ref="AF10:AI10"/>
    <mergeCell ref="AJ10:AM10"/>
    <mergeCell ref="AN10:AO10"/>
    <mergeCell ref="AP10:AS10"/>
    <mergeCell ref="AT10:AW10"/>
    <mergeCell ref="AX10:BA10"/>
    <mergeCell ref="BB10:BE10"/>
    <mergeCell ref="AT11:AW11"/>
    <mergeCell ref="AX11:BA11"/>
    <mergeCell ref="BB11:BE11"/>
    <mergeCell ref="A12:T12"/>
    <mergeCell ref="AF12:AI12"/>
    <mergeCell ref="AJ12:AM12"/>
    <mergeCell ref="AN12:AO12"/>
    <mergeCell ref="AP12:AS12"/>
    <mergeCell ref="AT12:AW12"/>
    <mergeCell ref="AX12:BA12"/>
    <mergeCell ref="A11:D11"/>
    <mergeCell ref="U11:X11"/>
    <mergeCell ref="AF11:AI11"/>
    <mergeCell ref="AJ11:AM11"/>
    <mergeCell ref="AN11:AO11"/>
    <mergeCell ref="AP11:AS11"/>
    <mergeCell ref="BB13:BE13"/>
    <mergeCell ref="AF14:AI14"/>
    <mergeCell ref="AJ14:AM14"/>
    <mergeCell ref="AN14:AO14"/>
    <mergeCell ref="AP14:AS14"/>
    <mergeCell ref="AT14:AW14"/>
    <mergeCell ref="AX14:BA14"/>
    <mergeCell ref="BB14:BE14"/>
    <mergeCell ref="BB12:BE12"/>
    <mergeCell ref="AF13:AI13"/>
    <mergeCell ref="AJ13:AM13"/>
    <mergeCell ref="AN13:AO13"/>
    <mergeCell ref="AP13:AS13"/>
    <mergeCell ref="AT13:AW13"/>
    <mergeCell ref="AX13:BA13"/>
    <mergeCell ref="A17:H17"/>
    <mergeCell ref="A18:B18"/>
    <mergeCell ref="C18:I18"/>
    <mergeCell ref="Y18:Z18"/>
    <mergeCell ref="AA18:AB18"/>
    <mergeCell ref="W17:AD17"/>
    <mergeCell ref="BB15:BE15"/>
    <mergeCell ref="AF16:AI16"/>
    <mergeCell ref="AJ16:AM16"/>
    <mergeCell ref="AN16:AO16"/>
    <mergeCell ref="AP16:AS16"/>
    <mergeCell ref="AT16:AW16"/>
    <mergeCell ref="AX16:BA16"/>
    <mergeCell ref="BB16:BE16"/>
    <mergeCell ref="AF15:AI15"/>
    <mergeCell ref="AJ15:AM15"/>
    <mergeCell ref="AN15:AO15"/>
    <mergeCell ref="AP15:AS15"/>
    <mergeCell ref="AT15:AW15"/>
    <mergeCell ref="AX15:BA15"/>
    <mergeCell ref="AC18:AD18"/>
    <mergeCell ref="AF18:AI18"/>
    <mergeCell ref="AJ18:AM18"/>
    <mergeCell ref="AO18:AQ18"/>
    <mergeCell ref="AP19:AW19"/>
    <mergeCell ref="AX19:BE19"/>
    <mergeCell ref="A20:D20"/>
    <mergeCell ref="E20:H20"/>
    <mergeCell ref="AF20:AI20"/>
    <mergeCell ref="AJ20:AM20"/>
    <mergeCell ref="AN20:AO20"/>
    <mergeCell ref="AP20:AS20"/>
    <mergeCell ref="AT20:AW20"/>
    <mergeCell ref="AX20:BA20"/>
    <mergeCell ref="BB20:BE20"/>
    <mergeCell ref="A19:D19"/>
    <mergeCell ref="E19:H19"/>
    <mergeCell ref="I19:L19"/>
    <mergeCell ref="M19:P19"/>
    <mergeCell ref="Q19:T19"/>
    <mergeCell ref="U19:X19"/>
    <mergeCell ref="AF19:AI19"/>
    <mergeCell ref="AJ19:AM19"/>
    <mergeCell ref="AN19:AO19"/>
    <mergeCell ref="BB22:BE22"/>
    <mergeCell ref="A21:D21"/>
    <mergeCell ref="I21:L21"/>
    <mergeCell ref="AF21:AI21"/>
    <mergeCell ref="AJ21:AM21"/>
    <mergeCell ref="AN21:AO21"/>
    <mergeCell ref="AP21:AS21"/>
    <mergeCell ref="AT21:AW21"/>
    <mergeCell ref="AX21:BA21"/>
    <mergeCell ref="BB21:BE21"/>
    <mergeCell ref="A25:T25"/>
    <mergeCell ref="AF25:AI25"/>
    <mergeCell ref="AJ25:AM25"/>
    <mergeCell ref="AN25:AO25"/>
    <mergeCell ref="AP25:AS25"/>
    <mergeCell ref="AT25:AW25"/>
    <mergeCell ref="AX25:BA25"/>
    <mergeCell ref="A22:D22"/>
    <mergeCell ref="M22:P22"/>
    <mergeCell ref="AF22:AI22"/>
    <mergeCell ref="AJ22:AM22"/>
    <mergeCell ref="AN22:AO22"/>
    <mergeCell ref="AP22:AS22"/>
    <mergeCell ref="AT22:AW22"/>
    <mergeCell ref="AX22:BA22"/>
    <mergeCell ref="BB23:BE23"/>
    <mergeCell ref="A24:D24"/>
    <mergeCell ref="U24:X24"/>
    <mergeCell ref="AF24:AI24"/>
    <mergeCell ref="AJ24:AM24"/>
    <mergeCell ref="AN24:AO24"/>
    <mergeCell ref="AP24:AS24"/>
    <mergeCell ref="AT24:AW24"/>
    <mergeCell ref="AX24:BA24"/>
    <mergeCell ref="BB24:BE24"/>
    <mergeCell ref="A23:D23"/>
    <mergeCell ref="Q23:T23"/>
    <mergeCell ref="AF23:AI23"/>
    <mergeCell ref="AJ23:AM23"/>
    <mergeCell ref="AN23:AO23"/>
    <mergeCell ref="AP23:AS23"/>
    <mergeCell ref="AT23:AW23"/>
    <mergeCell ref="AX23:BA23"/>
    <mergeCell ref="BB25:BE25"/>
    <mergeCell ref="Y26:Z26"/>
    <mergeCell ref="AA26:AB26"/>
    <mergeCell ref="AC26:AD26"/>
    <mergeCell ref="AF26:AI26"/>
    <mergeCell ref="AJ26:AM26"/>
    <mergeCell ref="AN26:AO26"/>
    <mergeCell ref="AP26:AS26"/>
    <mergeCell ref="AT26:AW26"/>
    <mergeCell ref="AX26:BA26"/>
    <mergeCell ref="BB26:BE26"/>
    <mergeCell ref="AF27:AI27"/>
    <mergeCell ref="AJ27:AM27"/>
    <mergeCell ref="AN27:AO27"/>
    <mergeCell ref="AP27:AS27"/>
    <mergeCell ref="AT27:AW27"/>
    <mergeCell ref="AX27:BA27"/>
    <mergeCell ref="BB27:BE27"/>
    <mergeCell ref="W30:AD30"/>
    <mergeCell ref="BB28:BE28"/>
    <mergeCell ref="AF29:AI29"/>
    <mergeCell ref="AJ29:AM29"/>
    <mergeCell ref="AN29:AO29"/>
    <mergeCell ref="AP29:AS29"/>
    <mergeCell ref="AT29:AW29"/>
    <mergeCell ref="AX29:BA29"/>
    <mergeCell ref="BB29:BE29"/>
    <mergeCell ref="AF28:AI28"/>
    <mergeCell ref="AJ28:AM28"/>
    <mergeCell ref="AN28:AO28"/>
    <mergeCell ref="AP28:AS28"/>
    <mergeCell ref="AT28:AW28"/>
    <mergeCell ref="AX28:BA28"/>
    <mergeCell ref="A32:D32"/>
    <mergeCell ref="E32:H32"/>
    <mergeCell ref="I32:L32"/>
    <mergeCell ref="M32:P32"/>
    <mergeCell ref="Q32:T32"/>
    <mergeCell ref="A30:H30"/>
    <mergeCell ref="I30:P30"/>
    <mergeCell ref="A31:B31"/>
    <mergeCell ref="C31:I31"/>
    <mergeCell ref="U32:X32"/>
    <mergeCell ref="AF32:AI32"/>
    <mergeCell ref="AJ32:AM32"/>
    <mergeCell ref="AN32:AO32"/>
    <mergeCell ref="AP32:AW32"/>
    <mergeCell ref="AX32:BE32"/>
    <mergeCell ref="AA31:AB31"/>
    <mergeCell ref="AC31:AD31"/>
    <mergeCell ref="AF31:AI31"/>
    <mergeCell ref="AJ31:AM31"/>
    <mergeCell ref="AO31:AQ31"/>
    <mergeCell ref="Y31:Z31"/>
    <mergeCell ref="AT33:AW33"/>
    <mergeCell ref="AX33:BA33"/>
    <mergeCell ref="BB33:BE33"/>
    <mergeCell ref="A34:D34"/>
    <mergeCell ref="I34:L34"/>
    <mergeCell ref="AF34:AI34"/>
    <mergeCell ref="AJ34:AM34"/>
    <mergeCell ref="AN34:AO34"/>
    <mergeCell ref="AP34:AS34"/>
    <mergeCell ref="AT34:AW34"/>
    <mergeCell ref="A33:D33"/>
    <mergeCell ref="E33:H33"/>
    <mergeCell ref="AF33:AI33"/>
    <mergeCell ref="AJ33:AM33"/>
    <mergeCell ref="AN33:AO33"/>
    <mergeCell ref="AP33:AS33"/>
    <mergeCell ref="AX34:BA34"/>
    <mergeCell ref="BB34:BE34"/>
    <mergeCell ref="A35:D35"/>
    <mergeCell ref="M35:P35"/>
    <mergeCell ref="AF35:AI35"/>
    <mergeCell ref="AJ35:AM35"/>
    <mergeCell ref="AN35:AO35"/>
    <mergeCell ref="AP35:AS35"/>
    <mergeCell ref="AT35:AW35"/>
    <mergeCell ref="AX35:BA35"/>
    <mergeCell ref="BB35:BE35"/>
    <mergeCell ref="A36:D36"/>
    <mergeCell ref="Q36:T36"/>
    <mergeCell ref="AF36:AI36"/>
    <mergeCell ref="AJ36:AM36"/>
    <mergeCell ref="AN36:AO36"/>
    <mergeCell ref="AP36:AS36"/>
    <mergeCell ref="AT36:AW36"/>
    <mergeCell ref="AX36:BA36"/>
    <mergeCell ref="BB36:BE36"/>
    <mergeCell ref="AT37:AW37"/>
    <mergeCell ref="AX37:BA37"/>
    <mergeCell ref="BB37:BE37"/>
    <mergeCell ref="A38:T38"/>
    <mergeCell ref="AF38:AI38"/>
    <mergeCell ref="AJ38:AM38"/>
    <mergeCell ref="AN38:AO38"/>
    <mergeCell ref="AP38:AS38"/>
    <mergeCell ref="AT38:AW38"/>
    <mergeCell ref="AX38:BA38"/>
    <mergeCell ref="A37:D37"/>
    <mergeCell ref="U37:X37"/>
    <mergeCell ref="AF37:AI37"/>
    <mergeCell ref="AJ37:AM37"/>
    <mergeCell ref="AN37:AO37"/>
    <mergeCell ref="AP37:AS37"/>
    <mergeCell ref="BB40:BE40"/>
    <mergeCell ref="BB38:BE38"/>
    <mergeCell ref="Y39:Z39"/>
    <mergeCell ref="AA39:AB39"/>
    <mergeCell ref="AC39:AD39"/>
    <mergeCell ref="AF39:AI39"/>
    <mergeCell ref="AJ39:AM39"/>
    <mergeCell ref="AN39:AO39"/>
    <mergeCell ref="AP39:AS39"/>
    <mergeCell ref="AT39:AW39"/>
    <mergeCell ref="AX39:BA39"/>
    <mergeCell ref="AT18:BE18"/>
    <mergeCell ref="AT31:BE31"/>
    <mergeCell ref="A13:X14"/>
    <mergeCell ref="BB41:BE41"/>
    <mergeCell ref="AF42:AI42"/>
    <mergeCell ref="AJ42:AM42"/>
    <mergeCell ref="AN42:AO42"/>
    <mergeCell ref="AP42:AS42"/>
    <mergeCell ref="AT42:AW42"/>
    <mergeCell ref="AX42:BA42"/>
    <mergeCell ref="BB42:BE42"/>
    <mergeCell ref="AF41:AI41"/>
    <mergeCell ref="AJ41:AM41"/>
    <mergeCell ref="AN41:AO41"/>
    <mergeCell ref="AP41:AS41"/>
    <mergeCell ref="AT41:AW41"/>
    <mergeCell ref="AX41:BA41"/>
    <mergeCell ref="BB39:BE39"/>
    <mergeCell ref="AF40:AI40"/>
    <mergeCell ref="AJ40:AM40"/>
    <mergeCell ref="AN40:AO40"/>
    <mergeCell ref="AP40:AS40"/>
    <mergeCell ref="AT40:AW40"/>
    <mergeCell ref="AX40:BA40"/>
  </mergeCells>
  <phoneticPr fontId="1"/>
  <printOptions horizontalCentered="1" verticalCentered="1"/>
  <pageMargins left="0.59055118110236227" right="0.59055118110236227" top="0.51181102362204722" bottom="0.5118110236220472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U-12</vt:lpstr>
      <vt:lpstr>'U-12'!Print_Area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uclientc</dc:creator>
  <cp:lastModifiedBy>Owner</cp:lastModifiedBy>
  <cp:lastPrinted>2018-10-12T03:44:06Z</cp:lastPrinted>
  <dcterms:created xsi:type="dcterms:W3CDTF">2017-07-27T07:57:01Z</dcterms:created>
  <dcterms:modified xsi:type="dcterms:W3CDTF">2018-10-16T04:33:06Z</dcterms:modified>
</cp:coreProperties>
</file>