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wner\Desktop\"/>
    </mc:Choice>
  </mc:AlternateContent>
  <bookViews>
    <workbookView xWindow="0" yWindow="0" windowWidth="28800" windowHeight="12450" tabRatio="519"/>
  </bookViews>
  <sheets>
    <sheet name="U-9" sheetId="9" r:id="rId1"/>
  </sheets>
  <definedNames>
    <definedName name="_xlnm.Print_Area" localSheetId="0">'U-9'!$A$1:$BA$39</definedName>
  </definedNames>
  <calcPr calcId="152511" iterateDelta="1E-4"/>
</workbook>
</file>

<file path=xl/calcChain.xml><?xml version="1.0" encoding="utf-8"?>
<calcChain xmlns="http://schemas.openxmlformats.org/spreadsheetml/2006/main">
  <c r="AX12" i="9" l="1"/>
  <c r="AT12" i="9"/>
  <c r="AP12" i="9"/>
  <c r="AL12" i="9"/>
  <c r="AX11" i="9"/>
  <c r="AT11" i="9"/>
  <c r="AP11" i="9"/>
  <c r="AL11" i="9"/>
  <c r="AX10" i="9"/>
  <c r="AT10" i="9"/>
  <c r="AP10" i="9"/>
  <c r="AL10" i="9"/>
  <c r="Y10" i="9"/>
  <c r="M10" i="9"/>
  <c r="I10" i="9"/>
  <c r="E10" i="9"/>
  <c r="AX9" i="9"/>
  <c r="AT9" i="9"/>
  <c r="AP9" i="9"/>
  <c r="AL9" i="9"/>
  <c r="Y9" i="9"/>
  <c r="Q9" i="9"/>
  <c r="I9" i="9"/>
  <c r="E9" i="9"/>
  <c r="AX8" i="9"/>
  <c r="AT8" i="9"/>
  <c r="AP8" i="9"/>
  <c r="AL8" i="9"/>
  <c r="Y8" i="9"/>
  <c r="Q8" i="9"/>
  <c r="M8" i="9"/>
  <c r="U8" i="9" s="1"/>
  <c r="E8" i="9"/>
  <c r="AX7" i="9"/>
  <c r="AT7" i="9"/>
  <c r="AP7" i="9"/>
  <c r="AL7" i="9"/>
  <c r="Y7" i="9"/>
  <c r="Y11" i="9" s="1"/>
  <c r="Q7" i="9"/>
  <c r="M7" i="9"/>
  <c r="I7" i="9"/>
  <c r="AF6" i="9"/>
  <c r="AF7" i="9" s="1"/>
  <c r="AF8" i="9" s="1"/>
  <c r="AF9" i="9" s="1"/>
  <c r="AF10" i="9" s="1"/>
  <c r="AF11" i="9" s="1"/>
  <c r="AF12" i="9" s="1"/>
  <c r="AK5" i="9" s="1"/>
  <c r="Q6" i="9"/>
  <c r="M6" i="9"/>
  <c r="I6" i="9"/>
  <c r="E6" i="9"/>
  <c r="W7" i="9" l="1"/>
  <c r="V8" i="9"/>
  <c r="U9" i="9"/>
  <c r="W10" i="9"/>
  <c r="W8" i="9"/>
  <c r="X8" i="9" s="1"/>
  <c r="V9" i="9"/>
  <c r="U10" i="9"/>
  <c r="X10" i="9" s="1"/>
  <c r="U7" i="9"/>
  <c r="W9" i="9"/>
  <c r="X9" i="9" s="1"/>
  <c r="V10" i="9"/>
  <c r="V7" i="9"/>
  <c r="X7" i="9" l="1"/>
  <c r="AX39" i="9" l="1"/>
  <c r="AT39" i="9"/>
  <c r="AP39" i="9"/>
  <c r="AL39" i="9"/>
  <c r="AX38" i="9"/>
  <c r="AT38" i="9"/>
  <c r="AP38" i="9"/>
  <c r="AL38" i="9"/>
  <c r="AX37" i="9"/>
  <c r="AT37" i="9"/>
  <c r="AP37" i="9"/>
  <c r="AL37" i="9"/>
  <c r="Y37" i="9"/>
  <c r="M37" i="9"/>
  <c r="I37" i="9"/>
  <c r="E37" i="9"/>
  <c r="AX36" i="9"/>
  <c r="AT36" i="9"/>
  <c r="AP36" i="9"/>
  <c r="AL36" i="9"/>
  <c r="Y36" i="9"/>
  <c r="Q36" i="9"/>
  <c r="I36" i="9"/>
  <c r="E36" i="9"/>
  <c r="U36" i="9" s="1"/>
  <c r="AX35" i="9"/>
  <c r="AT35" i="9"/>
  <c r="AP35" i="9"/>
  <c r="AL35" i="9"/>
  <c r="Y35" i="9"/>
  <c r="Q35" i="9"/>
  <c r="M35" i="9"/>
  <c r="E35" i="9"/>
  <c r="AX34" i="9"/>
  <c r="AT34" i="9"/>
  <c r="AP34" i="9"/>
  <c r="AL34" i="9"/>
  <c r="Y34" i="9"/>
  <c r="Y38" i="9" s="1"/>
  <c r="Q34" i="9"/>
  <c r="M34" i="9"/>
  <c r="I34" i="9"/>
  <c r="AF33" i="9"/>
  <c r="Q33" i="9"/>
  <c r="M33" i="9"/>
  <c r="I33" i="9"/>
  <c r="E33" i="9"/>
  <c r="AX30" i="9"/>
  <c r="AT30" i="9"/>
  <c r="AP30" i="9"/>
  <c r="AL30" i="9"/>
  <c r="AX29" i="9"/>
  <c r="AT29" i="9"/>
  <c r="AP29" i="9"/>
  <c r="AL29" i="9"/>
  <c r="AX28" i="9"/>
  <c r="AT28" i="9"/>
  <c r="AP28" i="9"/>
  <c r="AL28" i="9"/>
  <c r="Y28" i="9"/>
  <c r="M28" i="9"/>
  <c r="I28" i="9"/>
  <c r="E28" i="9"/>
  <c r="AX27" i="9"/>
  <c r="AT27" i="9"/>
  <c r="AP27" i="9"/>
  <c r="AL27" i="9"/>
  <c r="Y27" i="9"/>
  <c r="Q27" i="9"/>
  <c r="I27" i="9"/>
  <c r="E27" i="9"/>
  <c r="AX26" i="9"/>
  <c r="AT26" i="9"/>
  <c r="AP26" i="9"/>
  <c r="AL26" i="9"/>
  <c r="Y26" i="9"/>
  <c r="Q26" i="9"/>
  <c r="M26" i="9"/>
  <c r="E26" i="9"/>
  <c r="AX25" i="9"/>
  <c r="AT25" i="9"/>
  <c r="AP25" i="9"/>
  <c r="AL25" i="9"/>
  <c r="Y25" i="9"/>
  <c r="Q25" i="9"/>
  <c r="M25" i="9"/>
  <c r="I25" i="9"/>
  <c r="AF24" i="9"/>
  <c r="Q24" i="9"/>
  <c r="M24" i="9"/>
  <c r="I24" i="9"/>
  <c r="E24" i="9"/>
  <c r="AX21" i="9"/>
  <c r="AT21" i="9"/>
  <c r="AP21" i="9"/>
  <c r="AL21" i="9"/>
  <c r="AX20" i="9"/>
  <c r="AT20" i="9"/>
  <c r="AP20" i="9"/>
  <c r="AL20" i="9"/>
  <c r="AX19" i="9"/>
  <c r="AT19" i="9"/>
  <c r="AP19" i="9"/>
  <c r="AL19" i="9"/>
  <c r="Y19" i="9"/>
  <c r="M19" i="9"/>
  <c r="I19" i="9"/>
  <c r="E19" i="9"/>
  <c r="AX18" i="9"/>
  <c r="AT18" i="9"/>
  <c r="AP18" i="9"/>
  <c r="AL18" i="9"/>
  <c r="Y18" i="9"/>
  <c r="Q18" i="9"/>
  <c r="I18" i="9"/>
  <c r="E18" i="9"/>
  <c r="AX17" i="9"/>
  <c r="AT17" i="9"/>
  <c r="AP17" i="9"/>
  <c r="AL17" i="9"/>
  <c r="Y17" i="9"/>
  <c r="Q17" i="9"/>
  <c r="M17" i="9"/>
  <c r="E17" i="9"/>
  <c r="AX16" i="9"/>
  <c r="AT16" i="9"/>
  <c r="AP16" i="9"/>
  <c r="AL16" i="9"/>
  <c r="Y16" i="9"/>
  <c r="Y20" i="9" s="1"/>
  <c r="Q16" i="9"/>
  <c r="M16" i="9"/>
  <c r="I16" i="9"/>
  <c r="AF15" i="9"/>
  <c r="Q15" i="9"/>
  <c r="M15" i="9"/>
  <c r="I15" i="9"/>
  <c r="E15" i="9"/>
  <c r="AF25" i="9" l="1"/>
  <c r="AF26" i="9" s="1"/>
  <c r="AF27" i="9" s="1"/>
  <c r="AF28" i="9" s="1"/>
  <c r="AF29" i="9" s="1"/>
  <c r="AF30" i="9" s="1"/>
  <c r="AK23" i="9" s="1"/>
  <c r="AF34" i="9"/>
  <c r="AF35" i="9" s="1"/>
  <c r="AF36" i="9" s="1"/>
  <c r="AF37" i="9" s="1"/>
  <c r="AF38" i="9" s="1"/>
  <c r="AF39" i="9" s="1"/>
  <c r="AK32" i="9" s="1"/>
  <c r="U37" i="9"/>
  <c r="AF16" i="9"/>
  <c r="AF17" i="9" s="1"/>
  <c r="AF18" i="9" s="1"/>
  <c r="AF19" i="9" s="1"/>
  <c r="AF20" i="9" s="1"/>
  <c r="AF21" i="9" s="1"/>
  <c r="AK14" i="9" s="1"/>
  <c r="V25" i="9"/>
  <c r="V26" i="9"/>
  <c r="V27" i="9"/>
  <c r="W28" i="9"/>
  <c r="U19" i="9"/>
  <c r="W34" i="9"/>
  <c r="W25" i="9"/>
  <c r="W35" i="9"/>
  <c r="W36" i="9"/>
  <c r="X36" i="9" s="1"/>
  <c r="W17" i="9"/>
  <c r="U25" i="9"/>
  <c r="X25" i="9" s="1"/>
  <c r="U34" i="9"/>
  <c r="U16" i="9"/>
  <c r="W26" i="9"/>
  <c r="V37" i="9"/>
  <c r="V19" i="9"/>
  <c r="Y29" i="9"/>
  <c r="W27" i="9"/>
  <c r="W16" i="9"/>
  <c r="W18" i="9"/>
  <c r="U17" i="9"/>
  <c r="V16" i="9"/>
  <c r="W19" i="9"/>
  <c r="U26" i="9"/>
  <c r="V34" i="9"/>
  <c r="W37" i="9"/>
  <c r="X37" i="9" s="1"/>
  <c r="U18" i="9"/>
  <c r="V18" i="9"/>
  <c r="U28" i="9"/>
  <c r="X28" i="9" s="1"/>
  <c r="V36" i="9"/>
  <c r="V28" i="9"/>
  <c r="U35" i="9"/>
  <c r="V17" i="9"/>
  <c r="U27" i="9"/>
  <c r="V35" i="9"/>
  <c r="X19" i="9" l="1"/>
  <c r="X34" i="9"/>
  <c r="X35" i="9"/>
  <c r="X26" i="9"/>
  <c r="X27" i="9"/>
  <c r="X16" i="9"/>
  <c r="X18" i="9"/>
  <c r="X17" i="9"/>
</calcChain>
</file>

<file path=xl/sharedStrings.xml><?xml version="1.0" encoding="utf-8"?>
<sst xmlns="http://schemas.openxmlformats.org/spreadsheetml/2006/main" count="133" uniqueCount="41">
  <si>
    <t>西野第二</t>
    <rPh sb="0" eb="2">
      <t>ニシノ</t>
    </rPh>
    <rPh sb="2" eb="4">
      <t>ダイニ</t>
    </rPh>
    <phoneticPr fontId="1"/>
  </si>
  <si>
    <t>福井野</t>
    <rPh sb="0" eb="2">
      <t>フクイ</t>
    </rPh>
    <rPh sb="2" eb="3">
      <t>ノ</t>
    </rPh>
    <phoneticPr fontId="1"/>
  </si>
  <si>
    <t>琴似中央</t>
    <rPh sb="0" eb="2">
      <t>コトニ</t>
    </rPh>
    <rPh sb="2" eb="4">
      <t>チュウオウ</t>
    </rPh>
    <phoneticPr fontId="1"/>
  </si>
  <si>
    <t>八軒北</t>
    <rPh sb="0" eb="2">
      <t>ハチケン</t>
    </rPh>
    <rPh sb="2" eb="3">
      <t>キタ</t>
    </rPh>
    <phoneticPr fontId="1"/>
  </si>
  <si>
    <t>宮の丘</t>
    <rPh sb="0" eb="1">
      <t>ミヤ</t>
    </rPh>
    <rPh sb="2" eb="3">
      <t>オカ</t>
    </rPh>
    <phoneticPr fontId="1"/>
  </si>
  <si>
    <t>会場</t>
    <rPh sb="0" eb="2">
      <t>カイジョウ</t>
    </rPh>
    <phoneticPr fontId="4"/>
  </si>
  <si>
    <t>車</t>
    <rPh sb="0" eb="1">
      <t>クルマ</t>
    </rPh>
    <phoneticPr fontId="4"/>
  </si>
  <si>
    <t>台</t>
    <rPh sb="0" eb="1">
      <t>ダイ</t>
    </rPh>
    <phoneticPr fontId="4"/>
  </si>
  <si>
    <t>勝</t>
    <rPh sb="0" eb="1">
      <t>カチ</t>
    </rPh>
    <phoneticPr fontId="4"/>
  </si>
  <si>
    <t>敗</t>
    <rPh sb="0" eb="1">
      <t>ハイ</t>
    </rPh>
    <phoneticPr fontId="4"/>
  </si>
  <si>
    <t>分</t>
    <rPh sb="0" eb="1">
      <t>ワ</t>
    </rPh>
    <phoneticPr fontId="4"/>
  </si>
  <si>
    <t>勝点</t>
    <rPh sb="0" eb="1">
      <t>カチ</t>
    </rPh>
    <rPh sb="1" eb="2">
      <t>テン</t>
    </rPh>
    <phoneticPr fontId="4"/>
  </si>
  <si>
    <t>順位</t>
    <rPh sb="0" eb="2">
      <t>ジュンイ</t>
    </rPh>
    <phoneticPr fontId="4"/>
  </si>
  <si>
    <t>開場</t>
    <rPh sb="0" eb="2">
      <t>カイジョウ</t>
    </rPh>
    <phoneticPr fontId="4"/>
  </si>
  <si>
    <t>対戦</t>
    <rPh sb="0" eb="2">
      <t>タイセン</t>
    </rPh>
    <phoneticPr fontId="4"/>
  </si>
  <si>
    <t>審判</t>
    <rPh sb="0" eb="2">
      <t>シンパン</t>
    </rPh>
    <phoneticPr fontId="4"/>
  </si>
  <si>
    <t>-</t>
    <phoneticPr fontId="1"/>
  </si>
  <si>
    <t>得失</t>
    <rPh sb="0" eb="1">
      <t>トク</t>
    </rPh>
    <rPh sb="1" eb="2">
      <t>シツ</t>
    </rPh>
    <phoneticPr fontId="4"/>
  </si>
  <si>
    <t>指導者打合</t>
    <rPh sb="0" eb="3">
      <t>シドウシャ</t>
    </rPh>
    <rPh sb="3" eb="5">
      <t>ウチアワ</t>
    </rPh>
    <phoneticPr fontId="4"/>
  </si>
  <si>
    <t>西　園</t>
    <rPh sb="0" eb="1">
      <t>セイ</t>
    </rPh>
    <rPh sb="2" eb="3">
      <t>エン</t>
    </rPh>
    <phoneticPr fontId="1"/>
  </si>
  <si>
    <t>発　寒</t>
    <rPh sb="0" eb="1">
      <t>ハツ</t>
    </rPh>
    <rPh sb="2" eb="3">
      <t>カン</t>
    </rPh>
    <phoneticPr fontId="1"/>
  </si>
  <si>
    <t>平　和</t>
    <rPh sb="0" eb="1">
      <t>ヘイ</t>
    </rPh>
    <rPh sb="2" eb="3">
      <t>ワ</t>
    </rPh>
    <phoneticPr fontId="1"/>
  </si>
  <si>
    <t>琴　似</t>
    <rPh sb="0" eb="1">
      <t>コト</t>
    </rPh>
    <rPh sb="2" eb="3">
      <t>ニ</t>
    </rPh>
    <phoneticPr fontId="1"/>
  </si>
  <si>
    <t>10分-2分-10分</t>
    <rPh sb="2" eb="3">
      <t>フン</t>
    </rPh>
    <rPh sb="5" eb="6">
      <t>フン</t>
    </rPh>
    <rPh sb="9" eb="10">
      <t>フン</t>
    </rPh>
    <phoneticPr fontId="1"/>
  </si>
  <si>
    <t>～</t>
    <phoneticPr fontId="1"/>
  </si>
  <si>
    <t>八　軒</t>
    <rPh sb="0" eb="1">
      <t>ハチ</t>
    </rPh>
    <rPh sb="2" eb="3">
      <t>ケン</t>
    </rPh>
    <phoneticPr fontId="1"/>
  </si>
  <si>
    <t>試合終了</t>
    <rPh sb="0" eb="2">
      <t>シアイ</t>
    </rPh>
    <rPh sb="2" eb="4">
      <t>シュウリョウ</t>
    </rPh>
    <phoneticPr fontId="1"/>
  </si>
  <si>
    <t>U-9　西区交流フットサル</t>
    <rPh sb="4" eb="5">
      <t>ニシ</t>
    </rPh>
    <rPh sb="6" eb="8">
      <t>コウリュウ</t>
    </rPh>
    <phoneticPr fontId="4"/>
  </si>
  <si>
    <t>平成30年度開催</t>
    <rPh sb="0" eb="2">
      <t>ヘイセイ</t>
    </rPh>
    <rPh sb="4" eb="6">
      <t>ネンド</t>
    </rPh>
    <rPh sb="6" eb="8">
      <t>カイサイ</t>
    </rPh>
    <phoneticPr fontId="1"/>
  </si>
  <si>
    <t>アプリーレ</t>
    <phoneticPr fontId="1"/>
  </si>
  <si>
    <t>福井野小学校</t>
    <rPh sb="0" eb="2">
      <t>フクイ</t>
    </rPh>
    <rPh sb="2" eb="3">
      <t>ノ</t>
    </rPh>
    <rPh sb="3" eb="6">
      <t>ショウガッコウ</t>
    </rPh>
    <phoneticPr fontId="1"/>
  </si>
  <si>
    <t>BONITA</t>
    <phoneticPr fontId="1"/>
  </si>
  <si>
    <t>山の手①</t>
    <rPh sb="0" eb="1">
      <t>ヤマ</t>
    </rPh>
    <rPh sb="2" eb="3">
      <t>テ</t>
    </rPh>
    <phoneticPr fontId="1"/>
  </si>
  <si>
    <t>手稲東①</t>
    <rPh sb="0" eb="2">
      <t>テイネ</t>
    </rPh>
    <rPh sb="2" eb="3">
      <t>ヒガシ</t>
    </rPh>
    <phoneticPr fontId="1"/>
  </si>
  <si>
    <t>山の手②</t>
    <rPh sb="0" eb="1">
      <t>ヤマ</t>
    </rPh>
    <rPh sb="2" eb="3">
      <t>テ</t>
    </rPh>
    <phoneticPr fontId="1"/>
  </si>
  <si>
    <t>八軒小学校</t>
    <rPh sb="0" eb="2">
      <t>ハチケン</t>
    </rPh>
    <rPh sb="2" eb="5">
      <t>ショウガッコウ</t>
    </rPh>
    <phoneticPr fontId="1"/>
  </si>
  <si>
    <t>手稲東小学校</t>
    <rPh sb="0" eb="2">
      <t>テイネ</t>
    </rPh>
    <rPh sb="2" eb="3">
      <t>ヒガシ</t>
    </rPh>
    <rPh sb="3" eb="6">
      <t>ショウガッコウ</t>
    </rPh>
    <phoneticPr fontId="1"/>
  </si>
  <si>
    <t>琴似中央小学校</t>
    <rPh sb="0" eb="2">
      <t>コトニ</t>
    </rPh>
    <rPh sb="2" eb="4">
      <t>チュウオウ</t>
    </rPh>
    <rPh sb="4" eb="7">
      <t>ショウガッコウ</t>
    </rPh>
    <phoneticPr fontId="1"/>
  </si>
  <si>
    <t>手稲東②</t>
    <rPh sb="0" eb="2">
      <t>テイネ</t>
    </rPh>
    <rPh sb="2" eb="3">
      <t>ヒガシ</t>
    </rPh>
    <phoneticPr fontId="1"/>
  </si>
  <si>
    <t>順位決定方法：①勝点②当該チームの対戦成績③当該チームの得失点差④当該チームの総得点⑤グループ内の得失点差⑥グループ内の総得点⑦抽選</t>
    <rPh sb="0" eb="2">
      <t>ジュンイ</t>
    </rPh>
    <rPh sb="2" eb="4">
      <t>ケッテイ</t>
    </rPh>
    <rPh sb="4" eb="6">
      <t>ホウホウ</t>
    </rPh>
    <rPh sb="8" eb="9">
      <t>カチ</t>
    </rPh>
    <rPh sb="9" eb="10">
      <t>テン</t>
    </rPh>
    <rPh sb="11" eb="13">
      <t>トウガイ</t>
    </rPh>
    <rPh sb="17" eb="19">
      <t>タイセン</t>
    </rPh>
    <rPh sb="19" eb="21">
      <t>セイセキ</t>
    </rPh>
    <rPh sb="22" eb="24">
      <t>トウガイ</t>
    </rPh>
    <rPh sb="28" eb="31">
      <t>トクシッテン</t>
    </rPh>
    <rPh sb="31" eb="32">
      <t>サ</t>
    </rPh>
    <rPh sb="33" eb="35">
      <t>トウガイ</t>
    </rPh>
    <rPh sb="39" eb="42">
      <t>ソウトクテン</t>
    </rPh>
    <rPh sb="47" eb="48">
      <t>ナイ</t>
    </rPh>
    <rPh sb="49" eb="53">
      <t>トクシッテンサ</t>
    </rPh>
    <rPh sb="58" eb="59">
      <t>ナイ</t>
    </rPh>
    <rPh sb="60" eb="63">
      <t>ソウトクテン</t>
    </rPh>
    <rPh sb="64" eb="66">
      <t>チュウセン</t>
    </rPh>
    <phoneticPr fontId="1"/>
  </si>
  <si>
    <t>※開場時刻変更！</t>
    <rPh sb="1" eb="3">
      <t>カイジョウ</t>
    </rPh>
    <rPh sb="3" eb="5">
      <t>ジコク</t>
    </rPh>
    <rPh sb="5" eb="7">
      <t>ヘンコウ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</si>
</sst>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h:mm;@"/>
    <numFmt numFmtId="177" formatCode="\+General;\-General;&quot;±&quot;0"/>
    <numFmt numFmtId="178" formatCode="hh:mm"/>
    <numFmt numFmtId="179" formatCode="m/d\ \(aaa\)"/>
  </numFmts>
  <fonts count="14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20"/>
      <name val="HG丸ｺﾞｼｯｸM-PRO"/>
      <family val="3"/>
      <charset val="128"/>
    </font>
    <font>
      <sz val="6"/>
      <name val="ＭＳ Ｐゴシック"/>
      <family val="3"/>
      <charset val="128"/>
    </font>
    <font>
      <sz val="16"/>
      <name val="HG丸ｺﾞｼｯｸM-PRO"/>
      <family val="3"/>
      <charset val="128"/>
    </font>
    <font>
      <sz val="11"/>
      <name val="HG丸ｺﾞｼｯｸM-PRO"/>
      <family val="3"/>
      <charset val="128"/>
    </font>
    <font>
      <sz val="14"/>
      <name val="HG丸ｺﾞｼｯｸM-PRO"/>
      <family val="3"/>
      <charset val="128"/>
    </font>
    <font>
      <b/>
      <sz val="16"/>
      <name val="HG丸ｺﾞｼｯｸM-PRO"/>
      <family val="3"/>
      <charset val="128"/>
    </font>
    <font>
      <sz val="12"/>
      <name val="HG丸ｺﾞｼｯｸM-PRO"/>
      <family val="3"/>
      <charset val="128"/>
    </font>
    <font>
      <b/>
      <sz val="16"/>
      <color rgb="FFFF0000"/>
      <name val="HG丸ｺﾞｼｯｸM-PRO"/>
      <family val="3"/>
      <charset val="128"/>
    </font>
    <font>
      <b/>
      <sz val="14"/>
      <name val="HG丸ｺﾞｼｯｸM-PRO"/>
      <family val="3"/>
      <charset val="128"/>
    </font>
    <font>
      <sz val="8"/>
      <name val="HG丸ｺﾞｼｯｸM-PRO"/>
      <family val="3"/>
      <charset val="128"/>
    </font>
    <font>
      <b/>
      <sz val="16"/>
      <color theme="0"/>
      <name val="HG丸ｺﾞｼｯｸM-PRO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 diagonalDown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0" fontId="2" fillId="0" borderId="0"/>
    <xf numFmtId="0" fontId="2" fillId="0" borderId="0">
      <alignment vertical="center"/>
    </xf>
  </cellStyleXfs>
  <cellXfs count="77">
    <xf numFmtId="0" fontId="0" fillId="0" borderId="0" xfId="0">
      <alignment vertical="center"/>
    </xf>
    <xf numFmtId="0" fontId="6" fillId="0" borderId="0" xfId="1" applyFont="1" applyFill="1" applyBorder="1" applyAlignment="1">
      <alignment horizontal="center" vertical="center" shrinkToFit="1"/>
    </xf>
    <xf numFmtId="0" fontId="6" fillId="0" borderId="0" xfId="1" applyFont="1" applyFill="1" applyAlignment="1">
      <alignment horizontal="center" vertical="center" shrinkToFit="1"/>
    </xf>
    <xf numFmtId="0" fontId="3" fillId="0" borderId="0" xfId="1" applyFont="1" applyFill="1" applyBorder="1" applyAlignment="1">
      <alignment horizontal="center" vertical="center" shrinkToFit="1"/>
    </xf>
    <xf numFmtId="0" fontId="5" fillId="0" borderId="0" xfId="1" applyFont="1" applyFill="1" applyAlignment="1">
      <alignment horizontal="center" vertical="center" shrinkToFit="1"/>
    </xf>
    <xf numFmtId="0" fontId="7" fillId="0" borderId="0" xfId="1" applyFont="1" applyFill="1" applyAlignment="1">
      <alignment horizontal="center" vertical="center" shrinkToFit="1"/>
    </xf>
    <xf numFmtId="0" fontId="5" fillId="0" borderId="12" xfId="1" applyFont="1" applyFill="1" applyBorder="1" applyAlignment="1">
      <alignment vertical="center" shrinkToFit="1"/>
    </xf>
    <xf numFmtId="0" fontId="9" fillId="0" borderId="1" xfId="1" applyFont="1" applyFill="1" applyBorder="1" applyAlignment="1">
      <alignment horizontal="center" vertical="center" shrinkToFit="1"/>
    </xf>
    <xf numFmtId="0" fontId="5" fillId="0" borderId="2" xfId="1" applyFont="1" applyFill="1" applyBorder="1" applyAlignment="1">
      <alignment vertical="center" shrinkToFit="1"/>
    </xf>
    <xf numFmtId="0" fontId="5" fillId="3" borderId="3" xfId="1" applyFont="1" applyFill="1" applyBorder="1" applyAlignment="1">
      <alignment vertical="center" shrinkToFit="1"/>
    </xf>
    <xf numFmtId="0" fontId="5" fillId="3" borderId="4" xfId="1" applyFont="1" applyFill="1" applyBorder="1" applyAlignment="1">
      <alignment vertical="center" shrinkToFit="1"/>
    </xf>
    <xf numFmtId="0" fontId="5" fillId="0" borderId="2" xfId="1" applyNumberFormat="1" applyFont="1" applyFill="1" applyBorder="1" applyAlignment="1">
      <alignment horizontal="center" vertical="center" shrinkToFit="1"/>
    </xf>
    <xf numFmtId="0" fontId="8" fillId="0" borderId="1" xfId="1" applyFont="1" applyFill="1" applyBorder="1" applyAlignment="1">
      <alignment horizontal="center" vertical="center" shrinkToFit="1"/>
    </xf>
    <xf numFmtId="0" fontId="5" fillId="0" borderId="0" xfId="1" applyFont="1" applyFill="1" applyAlignment="1">
      <alignment vertical="center" shrinkToFit="1"/>
    </xf>
    <xf numFmtId="0" fontId="7" fillId="0" borderId="0" xfId="1" applyFont="1" applyFill="1" applyBorder="1" applyAlignment="1">
      <alignment horizontal="center" vertical="center" wrapText="1" shrinkToFit="1"/>
    </xf>
    <xf numFmtId="0" fontId="7" fillId="0" borderId="0" xfId="1" applyFont="1" applyFill="1" applyBorder="1" applyAlignment="1">
      <alignment horizontal="center" vertical="center" shrinkToFit="1"/>
    </xf>
    <xf numFmtId="0" fontId="5" fillId="0" borderId="0" xfId="2" applyFont="1" applyFill="1" applyBorder="1" applyAlignment="1">
      <alignment horizontal="center" vertical="center" shrinkToFit="1"/>
    </xf>
    <xf numFmtId="0" fontId="5" fillId="0" borderId="3" xfId="1" applyFont="1" applyFill="1" applyBorder="1" applyAlignment="1">
      <alignment horizontal="center" vertical="center" shrinkToFit="1"/>
    </xf>
    <xf numFmtId="0" fontId="5" fillId="0" borderId="1" xfId="1" applyFont="1" applyFill="1" applyBorder="1" applyAlignment="1">
      <alignment horizontal="center" vertical="center" shrinkToFit="1"/>
    </xf>
    <xf numFmtId="0" fontId="9" fillId="0" borderId="2" xfId="1" applyFont="1" applyFill="1" applyBorder="1" applyAlignment="1">
      <alignment horizontal="center" vertical="center" shrinkToFit="1"/>
    </xf>
    <xf numFmtId="0" fontId="5" fillId="0" borderId="0" xfId="1" applyFont="1" applyFill="1" applyBorder="1" applyAlignment="1">
      <alignment horizontal="center" vertical="center" shrinkToFit="1"/>
    </xf>
    <xf numFmtId="20" fontId="5" fillId="0" borderId="0" xfId="1" applyNumberFormat="1" applyFont="1" applyFill="1" applyBorder="1" applyAlignment="1">
      <alignment horizontal="center" vertical="center" shrinkToFit="1"/>
    </xf>
    <xf numFmtId="0" fontId="7" fillId="0" borderId="0" xfId="1" applyFont="1" applyFill="1" applyBorder="1" applyAlignment="1">
      <alignment vertical="center" wrapText="1" shrinkToFit="1"/>
    </xf>
    <xf numFmtId="0" fontId="7" fillId="0" borderId="0" xfId="1" applyFont="1" applyFill="1" applyBorder="1" applyAlignment="1">
      <alignment vertical="center" shrinkToFit="1"/>
    </xf>
    <xf numFmtId="0" fontId="5" fillId="0" borderId="0" xfId="1" applyFont="1" applyFill="1" applyBorder="1" applyAlignment="1">
      <alignment horizontal="center" vertical="center" shrinkToFit="1"/>
    </xf>
    <xf numFmtId="0" fontId="12" fillId="0" borderId="0" xfId="1" applyFont="1" applyFill="1" applyAlignment="1">
      <alignment horizontal="center" vertical="center" shrinkToFit="1"/>
    </xf>
    <xf numFmtId="0" fontId="5" fillId="0" borderId="3" xfId="1" applyFont="1" applyFill="1" applyBorder="1" applyAlignment="1">
      <alignment horizontal="center" vertical="center" shrinkToFit="1"/>
    </xf>
    <xf numFmtId="0" fontId="5" fillId="0" borderId="0" xfId="2" applyFont="1" applyFill="1" applyBorder="1" applyAlignment="1">
      <alignment horizontal="center" vertical="center" shrinkToFit="1"/>
    </xf>
    <xf numFmtId="0" fontId="5" fillId="0" borderId="0" xfId="1" applyFont="1" applyFill="1" applyAlignment="1">
      <alignment vertical="center" shrinkToFit="1"/>
    </xf>
    <xf numFmtId="0" fontId="9" fillId="0" borderId="2" xfId="1" applyFont="1" applyFill="1" applyBorder="1" applyAlignment="1">
      <alignment horizontal="center" vertical="center" shrinkToFit="1"/>
    </xf>
    <xf numFmtId="0" fontId="5" fillId="0" borderId="16" xfId="1" applyFont="1" applyFill="1" applyBorder="1" applyAlignment="1">
      <alignment vertical="center" shrinkToFit="1"/>
    </xf>
    <xf numFmtId="0" fontId="5" fillId="0" borderId="1" xfId="1" applyFont="1" applyFill="1" applyBorder="1" applyAlignment="1">
      <alignment horizontal="center" vertical="center" shrinkToFit="1"/>
    </xf>
    <xf numFmtId="177" fontId="10" fillId="4" borderId="0" xfId="1" applyNumberFormat="1" applyFont="1" applyFill="1" applyBorder="1" applyAlignment="1">
      <alignment horizontal="center" vertical="center" shrinkToFit="1"/>
    </xf>
    <xf numFmtId="0" fontId="7" fillId="0" borderId="17" xfId="1" applyFont="1" applyFill="1" applyBorder="1" applyAlignment="1">
      <alignment vertical="center" wrapText="1" shrinkToFit="1"/>
    </xf>
    <xf numFmtId="0" fontId="5" fillId="0" borderId="2" xfId="1" applyFont="1" applyFill="1" applyBorder="1" applyAlignment="1">
      <alignment horizontal="center" vertical="center" shrinkToFit="1"/>
    </xf>
    <xf numFmtId="0" fontId="5" fillId="0" borderId="3" xfId="1" applyFont="1" applyFill="1" applyBorder="1" applyAlignment="1">
      <alignment horizontal="center" vertical="center" shrinkToFit="1"/>
    </xf>
    <xf numFmtId="0" fontId="5" fillId="0" borderId="4" xfId="1" applyFont="1" applyFill="1" applyBorder="1" applyAlignment="1">
      <alignment horizontal="center" vertical="center" shrinkToFit="1"/>
    </xf>
    <xf numFmtId="176" fontId="5" fillId="0" borderId="2" xfId="1" applyNumberFormat="1" applyFont="1" applyFill="1" applyBorder="1" applyAlignment="1">
      <alignment horizontal="center" vertical="center" shrinkToFit="1"/>
    </xf>
    <xf numFmtId="176" fontId="5" fillId="0" borderId="3" xfId="1" applyNumberFormat="1" applyFont="1" applyFill="1" applyBorder="1" applyAlignment="1">
      <alignment horizontal="center" vertical="center" shrinkToFit="1"/>
    </xf>
    <xf numFmtId="176" fontId="5" fillId="0" borderId="4" xfId="1" applyNumberFormat="1" applyFont="1" applyFill="1" applyBorder="1" applyAlignment="1">
      <alignment horizontal="center" vertical="center" shrinkToFit="1"/>
    </xf>
    <xf numFmtId="0" fontId="5" fillId="0" borderId="13" xfId="1" applyFont="1" applyFill="1" applyBorder="1" applyAlignment="1">
      <alignment horizontal="center" vertical="center" shrinkToFit="1"/>
    </xf>
    <xf numFmtId="0" fontId="5" fillId="0" borderId="14" xfId="1" applyFont="1" applyFill="1" applyBorder="1" applyAlignment="1">
      <alignment horizontal="center" vertical="center" shrinkToFit="1"/>
    </xf>
    <xf numFmtId="0" fontId="5" fillId="0" borderId="15" xfId="1" applyFont="1" applyFill="1" applyBorder="1" applyAlignment="1">
      <alignment horizontal="center" vertical="center" shrinkToFit="1"/>
    </xf>
    <xf numFmtId="0" fontId="7" fillId="0" borderId="2" xfId="1" applyFont="1" applyFill="1" applyBorder="1" applyAlignment="1">
      <alignment horizontal="center" vertical="center" shrinkToFit="1"/>
    </xf>
    <xf numFmtId="0" fontId="7" fillId="0" borderId="3" xfId="1" applyFont="1" applyFill="1" applyBorder="1" applyAlignment="1">
      <alignment horizontal="center" vertical="center" shrinkToFit="1"/>
    </xf>
    <xf numFmtId="0" fontId="7" fillId="0" borderId="4" xfId="1" applyFont="1" applyFill="1" applyBorder="1" applyAlignment="1">
      <alignment horizontal="center" vertical="center" shrinkToFit="1"/>
    </xf>
    <xf numFmtId="0" fontId="5" fillId="0" borderId="12" xfId="1" applyFont="1" applyFill="1" applyBorder="1" applyAlignment="1">
      <alignment horizontal="center" vertical="center" shrinkToFit="1"/>
    </xf>
    <xf numFmtId="0" fontId="8" fillId="0" borderId="12" xfId="1" applyFont="1" applyFill="1" applyBorder="1" applyAlignment="1">
      <alignment horizontal="center" vertical="center" shrinkToFit="1"/>
    </xf>
    <xf numFmtId="0" fontId="5" fillId="0" borderId="12" xfId="2" applyFont="1" applyFill="1" applyBorder="1" applyAlignment="1">
      <alignment horizontal="center" vertical="center" shrinkToFit="1"/>
    </xf>
    <xf numFmtId="0" fontId="8" fillId="2" borderId="0" xfId="2" applyFont="1" applyFill="1" applyBorder="1" applyAlignment="1">
      <alignment horizontal="center" vertical="center" shrinkToFit="1"/>
    </xf>
    <xf numFmtId="0" fontId="5" fillId="0" borderId="0" xfId="2" applyFont="1" applyFill="1" applyBorder="1" applyAlignment="1">
      <alignment horizontal="center" vertical="center" shrinkToFit="1"/>
    </xf>
    <xf numFmtId="176" fontId="8" fillId="2" borderId="2" xfId="1" applyNumberFormat="1" applyFont="1" applyFill="1" applyBorder="1" applyAlignment="1">
      <alignment horizontal="center" vertical="center" shrinkToFit="1"/>
    </xf>
    <xf numFmtId="176" fontId="8" fillId="2" borderId="3" xfId="1" applyNumberFormat="1" applyFont="1" applyFill="1" applyBorder="1" applyAlignment="1">
      <alignment horizontal="center" vertical="center" shrinkToFit="1"/>
    </xf>
    <xf numFmtId="176" fontId="8" fillId="2" borderId="4" xfId="1" applyNumberFormat="1" applyFont="1" applyFill="1" applyBorder="1" applyAlignment="1">
      <alignment horizontal="center" vertical="center" shrinkToFit="1"/>
    </xf>
    <xf numFmtId="178" fontId="9" fillId="0" borderId="12" xfId="1" applyNumberFormat="1" applyFont="1" applyFill="1" applyBorder="1" applyAlignment="1">
      <alignment horizontal="center" vertical="center" shrinkToFit="1"/>
    </xf>
    <xf numFmtId="0" fontId="3" fillId="0" borderId="5" xfId="1" applyFont="1" applyFill="1" applyBorder="1" applyAlignment="1">
      <alignment horizontal="center" vertical="center" wrapText="1" shrinkToFit="1"/>
    </xf>
    <xf numFmtId="0" fontId="3" fillId="0" borderId="6" xfId="1" applyFont="1" applyFill="1" applyBorder="1" applyAlignment="1">
      <alignment horizontal="center" vertical="center" shrinkToFit="1"/>
    </xf>
    <xf numFmtId="0" fontId="3" fillId="0" borderId="7" xfId="1" applyFont="1" applyFill="1" applyBorder="1" applyAlignment="1">
      <alignment horizontal="center" vertical="center" shrinkToFit="1"/>
    </xf>
    <xf numFmtId="0" fontId="3" fillId="0" borderId="9" xfId="1" applyFont="1" applyFill="1" applyBorder="1" applyAlignment="1">
      <alignment horizontal="center" vertical="center" shrinkToFit="1"/>
    </xf>
    <xf numFmtId="0" fontId="3" fillId="0" borderId="10" xfId="1" applyFont="1" applyFill="1" applyBorder="1" applyAlignment="1">
      <alignment horizontal="center" vertical="center" shrinkToFit="1"/>
    </xf>
    <xf numFmtId="0" fontId="3" fillId="0" borderId="11" xfId="1" applyFont="1" applyFill="1" applyBorder="1" applyAlignment="1">
      <alignment horizontal="center" vertical="center" shrinkToFit="1"/>
    </xf>
    <xf numFmtId="56" fontId="8" fillId="0" borderId="8" xfId="1" applyNumberFormat="1" applyFont="1" applyFill="1" applyBorder="1" applyAlignment="1">
      <alignment horizontal="center" vertical="center" shrinkToFit="1"/>
    </xf>
    <xf numFmtId="56" fontId="8" fillId="0" borderId="3" xfId="1" applyNumberFormat="1" applyFont="1" applyFill="1" applyBorder="1" applyAlignment="1">
      <alignment horizontal="center" vertical="center" shrinkToFit="1"/>
    </xf>
    <xf numFmtId="56" fontId="8" fillId="0" borderId="4" xfId="1" applyNumberFormat="1" applyFont="1" applyFill="1" applyBorder="1" applyAlignment="1">
      <alignment horizontal="center" vertical="center" shrinkToFit="1"/>
    </xf>
    <xf numFmtId="0" fontId="5" fillId="0" borderId="0" xfId="1" applyFont="1" applyFill="1" applyAlignment="1">
      <alignment vertical="center" wrapText="1" shrinkToFit="1"/>
    </xf>
    <xf numFmtId="0" fontId="5" fillId="0" borderId="0" xfId="1" applyFont="1" applyFill="1" applyAlignment="1">
      <alignment vertical="center" shrinkToFit="1"/>
    </xf>
    <xf numFmtId="0" fontId="11" fillId="0" borderId="3" xfId="1" applyFont="1" applyFill="1" applyBorder="1" applyAlignment="1">
      <alignment horizontal="center" vertical="center" wrapText="1" shrinkToFit="1"/>
    </xf>
    <xf numFmtId="0" fontId="11" fillId="0" borderId="3" xfId="1" applyFont="1" applyFill="1" applyBorder="1" applyAlignment="1">
      <alignment horizontal="center" vertical="center" shrinkToFit="1"/>
    </xf>
    <xf numFmtId="0" fontId="11" fillId="0" borderId="4" xfId="1" applyFont="1" applyFill="1" applyBorder="1" applyAlignment="1">
      <alignment horizontal="center" vertical="center" shrinkToFit="1"/>
    </xf>
    <xf numFmtId="179" fontId="8" fillId="0" borderId="2" xfId="1" applyNumberFormat="1" applyFont="1" applyFill="1" applyBorder="1" applyAlignment="1">
      <alignment horizontal="center" vertical="center" shrinkToFit="1"/>
    </xf>
    <xf numFmtId="179" fontId="8" fillId="0" borderId="3" xfId="1" applyNumberFormat="1" applyFont="1" applyFill="1" applyBorder="1" applyAlignment="1">
      <alignment horizontal="center" vertical="center" shrinkToFit="1"/>
    </xf>
    <xf numFmtId="179" fontId="8" fillId="0" borderId="4" xfId="1" applyNumberFormat="1" applyFont="1" applyFill="1" applyBorder="1" applyAlignment="1">
      <alignment horizontal="center" vertical="center" shrinkToFit="1"/>
    </xf>
    <xf numFmtId="0" fontId="6" fillId="0" borderId="12" xfId="1" applyFont="1" applyFill="1" applyBorder="1" applyAlignment="1">
      <alignment horizontal="left" vertical="center" shrinkToFit="1"/>
    </xf>
    <xf numFmtId="176" fontId="13" fillId="5" borderId="2" xfId="1" applyNumberFormat="1" applyFont="1" applyFill="1" applyBorder="1" applyAlignment="1">
      <alignment horizontal="center" vertical="center" shrinkToFit="1"/>
    </xf>
    <xf numFmtId="176" fontId="13" fillId="5" borderId="3" xfId="1" applyNumberFormat="1" applyFont="1" applyFill="1" applyBorder="1" applyAlignment="1">
      <alignment horizontal="center" vertical="center" shrinkToFit="1"/>
    </xf>
    <xf numFmtId="176" fontId="13" fillId="5" borderId="4" xfId="1" applyNumberFormat="1" applyFont="1" applyFill="1" applyBorder="1" applyAlignment="1">
      <alignment horizontal="center" vertical="center" shrinkToFit="1"/>
    </xf>
    <xf numFmtId="0" fontId="10" fillId="0" borderId="12" xfId="1" applyFont="1" applyFill="1" applyBorder="1" applyAlignment="1">
      <alignment vertical="center" shrinkToFit="1"/>
    </xf>
  </cellXfs>
  <cellStyles count="3">
    <cellStyle name="標準" xfId="0" builtinId="0"/>
    <cellStyle name="標準_西区年間予定２００８" xfId="2"/>
    <cellStyle name="標準_全日本ﾌｯﾄ_西区年間予定２００８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  <pageSetUpPr fitToPage="1"/>
  </sheetPr>
  <dimension ref="A1:BD39"/>
  <sheetViews>
    <sheetView tabSelected="1" zoomScale="50" zoomScaleNormal="50" zoomScaleSheetLayoutView="40" workbookViewId="0">
      <selection activeCell="BI24" sqref="BI24"/>
    </sheetView>
  </sheetViews>
  <sheetFormatPr defaultColWidth="3.75" defaultRowHeight="27" customHeight="1"/>
  <cols>
    <col min="1" max="1" width="8" style="1" customWidth="1"/>
    <col min="2" max="25" width="3.75" style="1"/>
    <col min="26" max="26" width="3.75" style="2"/>
    <col min="27" max="27" width="3.75" style="1"/>
    <col min="28" max="54" width="3.75" style="2"/>
    <col min="55" max="56" width="3.75" style="25"/>
    <col min="57" max="16384" width="3.75" style="2"/>
  </cols>
  <sheetData>
    <row r="1" spans="1:56" ht="27" customHeight="1">
      <c r="A1" s="55" t="s">
        <v>27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7"/>
      <c r="S1" s="61" t="s">
        <v>28</v>
      </c>
      <c r="T1" s="62"/>
      <c r="U1" s="62"/>
      <c r="V1" s="62"/>
      <c r="W1" s="62"/>
      <c r="X1" s="62"/>
      <c r="Y1" s="62"/>
      <c r="Z1" s="63"/>
      <c r="AB1" s="64" t="s">
        <v>39</v>
      </c>
      <c r="AC1" s="65"/>
      <c r="AD1" s="65"/>
      <c r="AE1" s="65"/>
      <c r="AF1" s="65"/>
      <c r="AG1" s="65"/>
      <c r="AH1" s="65"/>
      <c r="AI1" s="65"/>
      <c r="AJ1" s="65"/>
      <c r="AK1" s="65"/>
      <c r="AL1" s="65"/>
      <c r="AM1" s="65"/>
      <c r="AN1" s="65"/>
      <c r="AO1" s="65"/>
      <c r="AP1" s="65"/>
      <c r="AQ1" s="65"/>
      <c r="AR1" s="65"/>
      <c r="AS1" s="65"/>
      <c r="AT1" s="65"/>
      <c r="AU1" s="65"/>
      <c r="AV1" s="65"/>
      <c r="AW1" s="65"/>
      <c r="AX1" s="65"/>
      <c r="AY1" s="65"/>
      <c r="AZ1" s="65"/>
      <c r="BA1" s="65"/>
    </row>
    <row r="2" spans="1:56" ht="27" customHeight="1" thickBot="1">
      <c r="A2" s="58"/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60"/>
      <c r="S2" s="66" t="s">
        <v>23</v>
      </c>
      <c r="T2" s="67"/>
      <c r="U2" s="67"/>
      <c r="V2" s="67"/>
      <c r="W2" s="67"/>
      <c r="X2" s="67"/>
      <c r="Y2" s="67"/>
      <c r="Z2" s="68"/>
      <c r="AB2" s="65"/>
      <c r="AC2" s="65"/>
      <c r="AD2" s="65"/>
      <c r="AE2" s="65"/>
      <c r="AF2" s="65"/>
      <c r="AG2" s="65"/>
      <c r="AH2" s="65"/>
      <c r="AI2" s="65"/>
      <c r="AJ2" s="65"/>
      <c r="AK2" s="65"/>
      <c r="AL2" s="65"/>
      <c r="AM2" s="65"/>
      <c r="AN2" s="65"/>
      <c r="AO2" s="65"/>
      <c r="AP2" s="65"/>
      <c r="AQ2" s="65"/>
      <c r="AR2" s="65"/>
      <c r="AS2" s="65"/>
      <c r="AT2" s="65"/>
      <c r="AU2" s="65"/>
      <c r="AV2" s="65"/>
      <c r="AW2" s="65"/>
      <c r="AX2" s="65"/>
      <c r="AY2" s="65"/>
      <c r="AZ2" s="65"/>
      <c r="BA2" s="65"/>
    </row>
    <row r="3" spans="1:56" ht="27" customHeight="1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14"/>
      <c r="T3" s="15"/>
      <c r="U3" s="15"/>
      <c r="V3" s="15"/>
      <c r="W3" s="15"/>
      <c r="X3" s="15"/>
      <c r="Y3" s="15"/>
      <c r="Z3" s="15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3"/>
      <c r="AZ3" s="13"/>
      <c r="BA3" s="13"/>
    </row>
    <row r="4" spans="1:56" ht="27" customHeight="1">
      <c r="A4" s="69">
        <v>43428</v>
      </c>
      <c r="B4" s="70"/>
      <c r="C4" s="70"/>
      <c r="D4" s="70"/>
      <c r="E4" s="70"/>
      <c r="F4" s="70"/>
      <c r="G4" s="70"/>
      <c r="H4" s="71"/>
      <c r="I4" s="4"/>
      <c r="J4" s="4"/>
      <c r="K4" s="4"/>
      <c r="L4" s="4"/>
      <c r="M4" s="4"/>
      <c r="N4" s="4"/>
      <c r="O4" s="4"/>
      <c r="P4" s="4"/>
      <c r="Q4" s="4"/>
      <c r="R4" s="4"/>
      <c r="S4" s="22"/>
      <c r="T4" s="23"/>
      <c r="U4" s="23"/>
      <c r="V4" s="23"/>
      <c r="W4" s="23"/>
      <c r="X4" s="23"/>
      <c r="Y4" s="23"/>
      <c r="Z4" s="23"/>
      <c r="AA4" s="20"/>
      <c r="AB4" s="20"/>
      <c r="AC4" s="20"/>
      <c r="AD4" s="20"/>
      <c r="AE4" s="20"/>
      <c r="AF4" s="21"/>
      <c r="AG4" s="21"/>
      <c r="AH4" s="21"/>
      <c r="AI4" s="21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</row>
    <row r="5" spans="1:56" ht="27" customHeight="1">
      <c r="A5" s="46" t="s">
        <v>5</v>
      </c>
      <c r="B5" s="46"/>
      <c r="C5" s="47" t="s">
        <v>30</v>
      </c>
      <c r="D5" s="47"/>
      <c r="E5" s="47"/>
      <c r="F5" s="47"/>
      <c r="G5" s="47"/>
      <c r="H5" s="47"/>
      <c r="I5" s="47"/>
      <c r="J5" s="28"/>
      <c r="K5" s="28"/>
      <c r="L5" s="28"/>
      <c r="M5" s="28"/>
      <c r="N5" s="46"/>
      <c r="O5" s="46"/>
      <c r="P5" s="6"/>
      <c r="Q5" s="6"/>
      <c r="R5" s="6"/>
      <c r="S5" s="6"/>
      <c r="T5" s="6"/>
      <c r="U5" s="48" t="s">
        <v>6</v>
      </c>
      <c r="V5" s="48"/>
      <c r="W5" s="49">
        <v>4</v>
      </c>
      <c r="X5" s="49"/>
      <c r="Y5" s="50" t="s">
        <v>7</v>
      </c>
      <c r="Z5" s="50"/>
      <c r="AA5" s="27"/>
      <c r="AB5" s="34" t="s">
        <v>13</v>
      </c>
      <c r="AC5" s="35"/>
      <c r="AD5" s="35"/>
      <c r="AE5" s="36"/>
      <c r="AF5" s="51">
        <v>0.39583333333333331</v>
      </c>
      <c r="AG5" s="52"/>
      <c r="AH5" s="52"/>
      <c r="AI5" s="53"/>
      <c r="AJ5" s="2" t="s">
        <v>24</v>
      </c>
      <c r="AK5" s="54">
        <f>+AF12+(BC12/1440)</f>
        <v>0.5625</v>
      </c>
      <c r="AL5" s="54"/>
      <c r="AM5" s="54"/>
      <c r="AN5" s="72" t="s">
        <v>26</v>
      </c>
      <c r="AO5" s="72"/>
      <c r="AP5" s="72"/>
    </row>
    <row r="6" spans="1:56" ht="27" customHeight="1">
      <c r="A6" s="34"/>
      <c r="B6" s="35"/>
      <c r="C6" s="35"/>
      <c r="D6" s="36"/>
      <c r="E6" s="34" t="str">
        <f>A7</f>
        <v>福井野</v>
      </c>
      <c r="F6" s="35"/>
      <c r="G6" s="35"/>
      <c r="H6" s="36"/>
      <c r="I6" s="34" t="str">
        <f>A8</f>
        <v>八軒北</v>
      </c>
      <c r="J6" s="35"/>
      <c r="K6" s="35"/>
      <c r="L6" s="36"/>
      <c r="M6" s="34" t="str">
        <f>A9</f>
        <v>アプリーレ</v>
      </c>
      <c r="N6" s="35"/>
      <c r="O6" s="35"/>
      <c r="P6" s="36"/>
      <c r="Q6" s="34" t="str">
        <f>A10</f>
        <v>BONITA</v>
      </c>
      <c r="R6" s="35"/>
      <c r="S6" s="35"/>
      <c r="T6" s="36"/>
      <c r="U6" s="31" t="s">
        <v>8</v>
      </c>
      <c r="V6" s="31" t="s">
        <v>9</v>
      </c>
      <c r="W6" s="31" t="s">
        <v>10</v>
      </c>
      <c r="X6" s="7" t="s">
        <v>11</v>
      </c>
      <c r="Y6" s="29" t="s">
        <v>17</v>
      </c>
      <c r="Z6" s="7" t="s">
        <v>12</v>
      </c>
      <c r="AA6" s="24"/>
      <c r="AB6" s="43" t="s">
        <v>18</v>
      </c>
      <c r="AC6" s="44"/>
      <c r="AD6" s="44"/>
      <c r="AE6" s="45"/>
      <c r="AF6" s="37">
        <f>+AF5+(BC6/1440)</f>
        <v>0.40277777777777773</v>
      </c>
      <c r="AG6" s="38"/>
      <c r="AH6" s="38"/>
      <c r="AI6" s="39"/>
      <c r="AJ6" s="34"/>
      <c r="AK6" s="36"/>
      <c r="AL6" s="34" t="s">
        <v>14</v>
      </c>
      <c r="AM6" s="35"/>
      <c r="AN6" s="35"/>
      <c r="AO6" s="35"/>
      <c r="AP6" s="35"/>
      <c r="AQ6" s="35"/>
      <c r="AR6" s="35"/>
      <c r="AS6" s="36"/>
      <c r="AT6" s="34" t="s">
        <v>15</v>
      </c>
      <c r="AU6" s="35"/>
      <c r="AV6" s="35"/>
      <c r="AW6" s="35"/>
      <c r="AX6" s="35"/>
      <c r="AY6" s="35"/>
      <c r="AZ6" s="35"/>
      <c r="BA6" s="36"/>
      <c r="BC6" s="25">
        <v>10</v>
      </c>
    </row>
    <row r="7" spans="1:56" ht="27" customHeight="1">
      <c r="A7" s="34" t="s">
        <v>1</v>
      </c>
      <c r="B7" s="35"/>
      <c r="C7" s="35"/>
      <c r="D7" s="36"/>
      <c r="E7" s="40"/>
      <c r="F7" s="41"/>
      <c r="G7" s="41"/>
      <c r="H7" s="42"/>
      <c r="I7" s="8" t="str">
        <f t="shared" ref="I7" si="0">IF(J7="","",IF(J7&gt;L7,"○",IF(J7=L7,"△","●")))</f>
        <v/>
      </c>
      <c r="J7" s="9"/>
      <c r="K7" s="26" t="s">
        <v>16</v>
      </c>
      <c r="L7" s="10"/>
      <c r="M7" s="8" t="str">
        <f t="shared" ref="M7:M8" si="1">IF(N7="","",IF(N7&gt;P7,"○",IF(N7=P7,"△","●")))</f>
        <v/>
      </c>
      <c r="N7" s="9"/>
      <c r="O7" s="26" t="s">
        <v>16</v>
      </c>
      <c r="P7" s="10"/>
      <c r="Q7" s="8" t="str">
        <f t="shared" ref="Q7:Q9" si="2">IF(R7="","",IF(R7&gt;T7,"○",IF(R7=T7,"△","●")))</f>
        <v/>
      </c>
      <c r="R7" s="9"/>
      <c r="S7" s="26" t="s">
        <v>16</v>
      </c>
      <c r="T7" s="10"/>
      <c r="U7" s="31">
        <f>+COUNTIF($E7:$T7,"○")</f>
        <v>0</v>
      </c>
      <c r="V7" s="31">
        <f>+COUNTIF($E7:$T7,"●")</f>
        <v>0</v>
      </c>
      <c r="W7" s="31">
        <f>+COUNTIF($E7:$T7,"△")</f>
        <v>0</v>
      </c>
      <c r="X7" s="12">
        <f t="shared" ref="X7:X10" si="3">+U7*3+W7*1</f>
        <v>0</v>
      </c>
      <c r="Y7" s="11">
        <f>+J7-L7+N7-P7+R7-T7</f>
        <v>0</v>
      </c>
      <c r="Z7" s="31"/>
      <c r="AA7" s="24"/>
      <c r="AB7" s="34">
        <v>1</v>
      </c>
      <c r="AC7" s="35"/>
      <c r="AD7" s="35"/>
      <c r="AE7" s="36"/>
      <c r="AF7" s="37">
        <f t="shared" ref="AF7:AF12" si="4">+AF6+(BC7/1440)+BD7/1440</f>
        <v>0.43749999999999994</v>
      </c>
      <c r="AG7" s="38"/>
      <c r="AH7" s="38"/>
      <c r="AI7" s="39"/>
      <c r="AJ7" s="34"/>
      <c r="AK7" s="36"/>
      <c r="AL7" s="34" t="str">
        <f>+A8</f>
        <v>八軒北</v>
      </c>
      <c r="AM7" s="35"/>
      <c r="AN7" s="35"/>
      <c r="AO7" s="36"/>
      <c r="AP7" s="34" t="str">
        <f>+A9</f>
        <v>アプリーレ</v>
      </c>
      <c r="AQ7" s="35"/>
      <c r="AR7" s="35"/>
      <c r="AS7" s="36"/>
      <c r="AT7" s="34" t="str">
        <f>+A7</f>
        <v>福井野</v>
      </c>
      <c r="AU7" s="35"/>
      <c r="AV7" s="35"/>
      <c r="AW7" s="36"/>
      <c r="AX7" s="34" t="str">
        <f>+A10</f>
        <v>BONITA</v>
      </c>
      <c r="AY7" s="35"/>
      <c r="AZ7" s="35"/>
      <c r="BA7" s="36"/>
      <c r="BC7" s="25">
        <v>50</v>
      </c>
    </row>
    <row r="8" spans="1:56" ht="27" customHeight="1">
      <c r="A8" s="34" t="s">
        <v>3</v>
      </c>
      <c r="B8" s="35"/>
      <c r="C8" s="35"/>
      <c r="D8" s="36"/>
      <c r="E8" s="8" t="str">
        <f t="shared" ref="E8:E10" si="5">IF(F8="","",IF(F8&gt;H8,"○",IF(F8=H8,"△","●")))</f>
        <v/>
      </c>
      <c r="F8" s="9"/>
      <c r="G8" s="26" t="s">
        <v>16</v>
      </c>
      <c r="H8" s="10"/>
      <c r="I8" s="40"/>
      <c r="J8" s="41"/>
      <c r="K8" s="41"/>
      <c r="L8" s="42"/>
      <c r="M8" s="8" t="str">
        <f t="shared" si="1"/>
        <v/>
      </c>
      <c r="N8" s="9"/>
      <c r="O8" s="26" t="s">
        <v>16</v>
      </c>
      <c r="P8" s="10"/>
      <c r="Q8" s="8" t="str">
        <f t="shared" si="2"/>
        <v/>
      </c>
      <c r="R8" s="9"/>
      <c r="S8" s="26" t="s">
        <v>16</v>
      </c>
      <c r="T8" s="10"/>
      <c r="U8" s="31">
        <f t="shared" ref="U8:U10" si="6">+COUNTIF($E8:$T8,"○")</f>
        <v>0</v>
      </c>
      <c r="V8" s="31">
        <f t="shared" ref="V8:V10" si="7">+COUNTIF($E8:$T8,"●")</f>
        <v>0</v>
      </c>
      <c r="W8" s="31">
        <f t="shared" ref="W8:W10" si="8">+COUNTIF($E8:$T8,"△")</f>
        <v>0</v>
      </c>
      <c r="X8" s="12">
        <f t="shared" si="3"/>
        <v>0</v>
      </c>
      <c r="Y8" s="11">
        <f>+F8-H8+N8-P8+R8-T8</f>
        <v>0</v>
      </c>
      <c r="Z8" s="31"/>
      <c r="AA8" s="24"/>
      <c r="AB8" s="34">
        <v>2</v>
      </c>
      <c r="AC8" s="35"/>
      <c r="AD8" s="35"/>
      <c r="AE8" s="36"/>
      <c r="AF8" s="37">
        <f t="shared" si="4"/>
        <v>0.45486111111111105</v>
      </c>
      <c r="AG8" s="38"/>
      <c r="AH8" s="38"/>
      <c r="AI8" s="39"/>
      <c r="AJ8" s="34"/>
      <c r="AK8" s="36"/>
      <c r="AL8" s="34" t="str">
        <f>+A7</f>
        <v>福井野</v>
      </c>
      <c r="AM8" s="35"/>
      <c r="AN8" s="35"/>
      <c r="AO8" s="36"/>
      <c r="AP8" s="34" t="str">
        <f>+A10</f>
        <v>BONITA</v>
      </c>
      <c r="AQ8" s="35"/>
      <c r="AR8" s="35"/>
      <c r="AS8" s="36"/>
      <c r="AT8" s="34" t="str">
        <f>+A9</f>
        <v>アプリーレ</v>
      </c>
      <c r="AU8" s="35"/>
      <c r="AV8" s="35"/>
      <c r="AW8" s="36"/>
      <c r="AX8" s="34" t="str">
        <f>+A8</f>
        <v>八軒北</v>
      </c>
      <c r="AY8" s="35"/>
      <c r="AZ8" s="35"/>
      <c r="BA8" s="36"/>
      <c r="BC8" s="25">
        <v>25</v>
      </c>
    </row>
    <row r="9" spans="1:56" ht="27" customHeight="1">
      <c r="A9" s="34" t="s">
        <v>29</v>
      </c>
      <c r="B9" s="35"/>
      <c r="C9" s="35"/>
      <c r="D9" s="36"/>
      <c r="E9" s="8" t="str">
        <f t="shared" si="5"/>
        <v/>
      </c>
      <c r="F9" s="9"/>
      <c r="G9" s="26" t="s">
        <v>16</v>
      </c>
      <c r="H9" s="10"/>
      <c r="I9" s="8" t="str">
        <f t="shared" ref="I9:I10" si="9">IF(J9="","",IF(J9&gt;L9,"○",IF(J9=L9,"△","●")))</f>
        <v/>
      </c>
      <c r="J9" s="9"/>
      <c r="K9" s="26" t="s">
        <v>16</v>
      </c>
      <c r="L9" s="10"/>
      <c r="M9" s="40"/>
      <c r="N9" s="41"/>
      <c r="O9" s="41"/>
      <c r="P9" s="42"/>
      <c r="Q9" s="8" t="str">
        <f t="shared" si="2"/>
        <v/>
      </c>
      <c r="R9" s="9"/>
      <c r="S9" s="26" t="s">
        <v>16</v>
      </c>
      <c r="T9" s="10"/>
      <c r="U9" s="31">
        <f t="shared" si="6"/>
        <v>0</v>
      </c>
      <c r="V9" s="31">
        <f t="shared" si="7"/>
        <v>0</v>
      </c>
      <c r="W9" s="31">
        <f t="shared" si="8"/>
        <v>0</v>
      </c>
      <c r="X9" s="12">
        <f t="shared" si="3"/>
        <v>0</v>
      </c>
      <c r="Y9" s="11">
        <f>+F9-H9+J9-L9+R9-T9</f>
        <v>0</v>
      </c>
      <c r="Z9" s="31"/>
      <c r="AA9" s="24"/>
      <c r="AB9" s="34">
        <v>3</v>
      </c>
      <c r="AC9" s="35"/>
      <c r="AD9" s="35"/>
      <c r="AE9" s="36"/>
      <c r="AF9" s="37">
        <f t="shared" si="4"/>
        <v>0.48263888888888884</v>
      </c>
      <c r="AG9" s="38"/>
      <c r="AH9" s="38"/>
      <c r="AI9" s="39"/>
      <c r="AJ9" s="34"/>
      <c r="AK9" s="36"/>
      <c r="AL9" s="34" t="str">
        <f>+A7</f>
        <v>福井野</v>
      </c>
      <c r="AM9" s="35"/>
      <c r="AN9" s="35"/>
      <c r="AO9" s="36"/>
      <c r="AP9" s="34" t="str">
        <f>+A8</f>
        <v>八軒北</v>
      </c>
      <c r="AQ9" s="35"/>
      <c r="AR9" s="35"/>
      <c r="AS9" s="36"/>
      <c r="AT9" s="34" t="str">
        <f>+A9</f>
        <v>アプリーレ</v>
      </c>
      <c r="AU9" s="35"/>
      <c r="AV9" s="35"/>
      <c r="AW9" s="36"/>
      <c r="AX9" s="34" t="str">
        <f>+A10</f>
        <v>BONITA</v>
      </c>
      <c r="AY9" s="35"/>
      <c r="AZ9" s="35"/>
      <c r="BA9" s="36"/>
      <c r="BC9" s="25">
        <v>25</v>
      </c>
      <c r="BD9" s="25">
        <v>15</v>
      </c>
    </row>
    <row r="10" spans="1:56" ht="27" customHeight="1">
      <c r="A10" s="34" t="s">
        <v>31</v>
      </c>
      <c r="B10" s="35"/>
      <c r="C10" s="35"/>
      <c r="D10" s="36"/>
      <c r="E10" s="8" t="str">
        <f t="shared" si="5"/>
        <v/>
      </c>
      <c r="F10" s="9"/>
      <c r="G10" s="26" t="s">
        <v>16</v>
      </c>
      <c r="H10" s="10"/>
      <c r="I10" s="8" t="str">
        <f t="shared" si="9"/>
        <v/>
      </c>
      <c r="J10" s="9"/>
      <c r="K10" s="26" t="s">
        <v>16</v>
      </c>
      <c r="L10" s="10"/>
      <c r="M10" s="8" t="str">
        <f t="shared" ref="M10" si="10">IF(N10="","",IF(N10&gt;P10,"○",IF(N10=P10,"△","●")))</f>
        <v/>
      </c>
      <c r="N10" s="9"/>
      <c r="O10" s="26" t="s">
        <v>16</v>
      </c>
      <c r="P10" s="10"/>
      <c r="Q10" s="40"/>
      <c r="R10" s="41"/>
      <c r="S10" s="41"/>
      <c r="T10" s="42"/>
      <c r="U10" s="31">
        <f t="shared" si="6"/>
        <v>0</v>
      </c>
      <c r="V10" s="31">
        <f t="shared" si="7"/>
        <v>0</v>
      </c>
      <c r="W10" s="31">
        <f t="shared" si="8"/>
        <v>0</v>
      </c>
      <c r="X10" s="12">
        <f t="shared" si="3"/>
        <v>0</v>
      </c>
      <c r="Y10" s="11">
        <f>+F10-H10+J10-L10+N10-P10</f>
        <v>0</v>
      </c>
      <c r="Z10" s="31"/>
      <c r="AA10" s="24"/>
      <c r="AB10" s="34">
        <v>4</v>
      </c>
      <c r="AC10" s="35"/>
      <c r="AD10" s="35"/>
      <c r="AE10" s="36"/>
      <c r="AF10" s="37">
        <f t="shared" si="4"/>
        <v>0.49999999999999994</v>
      </c>
      <c r="AG10" s="38"/>
      <c r="AH10" s="38"/>
      <c r="AI10" s="39"/>
      <c r="AJ10" s="34"/>
      <c r="AK10" s="36"/>
      <c r="AL10" s="34" t="str">
        <f>+A9</f>
        <v>アプリーレ</v>
      </c>
      <c r="AM10" s="35"/>
      <c r="AN10" s="35"/>
      <c r="AO10" s="36"/>
      <c r="AP10" s="34" t="str">
        <f>+A10</f>
        <v>BONITA</v>
      </c>
      <c r="AQ10" s="35"/>
      <c r="AR10" s="35"/>
      <c r="AS10" s="36"/>
      <c r="AT10" s="34" t="str">
        <f>+A7</f>
        <v>福井野</v>
      </c>
      <c r="AU10" s="35"/>
      <c r="AV10" s="35"/>
      <c r="AW10" s="36"/>
      <c r="AX10" s="34" t="str">
        <f>+A8</f>
        <v>八軒北</v>
      </c>
      <c r="AY10" s="35"/>
      <c r="AZ10" s="35"/>
      <c r="BA10" s="36"/>
      <c r="BC10" s="25">
        <v>25</v>
      </c>
    </row>
    <row r="11" spans="1:56" ht="27" customHeight="1">
      <c r="A11" s="30"/>
      <c r="B11" s="30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2" t="str">
        <f>IF(SUM(Y7:Y10)=0,"","NG")</f>
        <v/>
      </c>
      <c r="Z11" s="30"/>
      <c r="AA11" s="24"/>
      <c r="AB11" s="34">
        <v>5</v>
      </c>
      <c r="AC11" s="35"/>
      <c r="AD11" s="35"/>
      <c r="AE11" s="36"/>
      <c r="AF11" s="37">
        <f t="shared" si="4"/>
        <v>0.52777777777777768</v>
      </c>
      <c r="AG11" s="38"/>
      <c r="AH11" s="38"/>
      <c r="AI11" s="39"/>
      <c r="AJ11" s="34"/>
      <c r="AK11" s="36"/>
      <c r="AL11" s="34" t="str">
        <f>+A7</f>
        <v>福井野</v>
      </c>
      <c r="AM11" s="35"/>
      <c r="AN11" s="35"/>
      <c r="AO11" s="36"/>
      <c r="AP11" s="34" t="str">
        <f>+A9</f>
        <v>アプリーレ</v>
      </c>
      <c r="AQ11" s="35"/>
      <c r="AR11" s="35"/>
      <c r="AS11" s="36"/>
      <c r="AT11" s="34" t="str">
        <f>+A8</f>
        <v>八軒北</v>
      </c>
      <c r="AU11" s="35"/>
      <c r="AV11" s="35"/>
      <c r="AW11" s="36"/>
      <c r="AX11" s="34" t="str">
        <f>+A10</f>
        <v>BONITA</v>
      </c>
      <c r="AY11" s="35"/>
      <c r="AZ11" s="35"/>
      <c r="BA11" s="36"/>
      <c r="BC11" s="25">
        <v>25</v>
      </c>
      <c r="BD11" s="25">
        <v>15</v>
      </c>
    </row>
    <row r="12" spans="1:56" ht="27" customHeight="1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24"/>
      <c r="AB12" s="34">
        <v>6</v>
      </c>
      <c r="AC12" s="35"/>
      <c r="AD12" s="35"/>
      <c r="AE12" s="36"/>
      <c r="AF12" s="37">
        <f t="shared" si="4"/>
        <v>0.54513888888888884</v>
      </c>
      <c r="AG12" s="38"/>
      <c r="AH12" s="38"/>
      <c r="AI12" s="39"/>
      <c r="AJ12" s="34"/>
      <c r="AK12" s="36"/>
      <c r="AL12" s="34" t="str">
        <f>+A8</f>
        <v>八軒北</v>
      </c>
      <c r="AM12" s="35"/>
      <c r="AN12" s="35"/>
      <c r="AO12" s="36"/>
      <c r="AP12" s="34" t="str">
        <f>+A10</f>
        <v>BONITA</v>
      </c>
      <c r="AQ12" s="35"/>
      <c r="AR12" s="35"/>
      <c r="AS12" s="36"/>
      <c r="AT12" s="34" t="str">
        <f>+A7</f>
        <v>福井野</v>
      </c>
      <c r="AU12" s="35"/>
      <c r="AV12" s="35"/>
      <c r="AW12" s="36"/>
      <c r="AX12" s="34" t="str">
        <f>+A9</f>
        <v>アプリーレ</v>
      </c>
      <c r="AY12" s="35"/>
      <c r="AZ12" s="35"/>
      <c r="BA12" s="36"/>
      <c r="BC12" s="25">
        <v>25</v>
      </c>
    </row>
    <row r="13" spans="1:56" s="5" customFormat="1" ht="27" customHeight="1">
      <c r="A13" s="69">
        <v>43429</v>
      </c>
      <c r="B13" s="70"/>
      <c r="C13" s="70"/>
      <c r="D13" s="70"/>
      <c r="E13" s="70"/>
      <c r="F13" s="70"/>
      <c r="G13" s="70"/>
      <c r="H13" s="71"/>
      <c r="I13" s="33"/>
      <c r="J13" s="23"/>
      <c r="K13" s="23"/>
      <c r="L13" s="23"/>
      <c r="M13" s="23"/>
      <c r="N13" s="23"/>
      <c r="O13" s="23"/>
      <c r="P13" s="23"/>
      <c r="Q13" s="4"/>
      <c r="R13" s="4"/>
      <c r="S13" s="4"/>
      <c r="T13" s="4"/>
      <c r="U13" s="4"/>
      <c r="V13" s="4"/>
      <c r="W13" s="4"/>
      <c r="X13" s="4"/>
      <c r="Y13" s="4"/>
      <c r="Z13" s="4"/>
      <c r="AA13" s="20"/>
      <c r="BC13" s="25"/>
      <c r="BD13" s="25"/>
    </row>
    <row r="14" spans="1:56" ht="27" customHeight="1">
      <c r="A14" s="46" t="s">
        <v>5</v>
      </c>
      <c r="B14" s="46"/>
      <c r="C14" s="47" t="s">
        <v>37</v>
      </c>
      <c r="D14" s="47"/>
      <c r="E14" s="47"/>
      <c r="F14" s="47"/>
      <c r="G14" s="47"/>
      <c r="H14" s="47"/>
      <c r="I14" s="47"/>
      <c r="J14" s="13"/>
      <c r="K14" s="13"/>
      <c r="L14" s="13"/>
      <c r="M14" s="13"/>
      <c r="N14" s="46"/>
      <c r="O14" s="46"/>
      <c r="P14" s="6"/>
      <c r="Q14" s="6"/>
      <c r="R14" s="6"/>
      <c r="S14" s="6"/>
      <c r="T14" s="6"/>
      <c r="U14" s="48" t="s">
        <v>6</v>
      </c>
      <c r="V14" s="48"/>
      <c r="W14" s="49">
        <v>5</v>
      </c>
      <c r="X14" s="49"/>
      <c r="Y14" s="50" t="s">
        <v>7</v>
      </c>
      <c r="Z14" s="50"/>
      <c r="AA14" s="16"/>
      <c r="AB14" s="34" t="s">
        <v>13</v>
      </c>
      <c r="AC14" s="35"/>
      <c r="AD14" s="35"/>
      <c r="AE14" s="36"/>
      <c r="AF14" s="51">
        <v>0.39583333333333331</v>
      </c>
      <c r="AG14" s="52"/>
      <c r="AH14" s="52"/>
      <c r="AI14" s="53"/>
      <c r="AJ14" s="2" t="s">
        <v>24</v>
      </c>
      <c r="AK14" s="54">
        <f>+AF21+(BC21/1440)</f>
        <v>0.5625</v>
      </c>
      <c r="AL14" s="54"/>
      <c r="AM14" s="54"/>
      <c r="AN14" s="72" t="s">
        <v>26</v>
      </c>
      <c r="AO14" s="72"/>
      <c r="AP14" s="72"/>
    </row>
    <row r="15" spans="1:56" ht="27" customHeight="1">
      <c r="A15" s="34"/>
      <c r="B15" s="35"/>
      <c r="C15" s="35"/>
      <c r="D15" s="36"/>
      <c r="E15" s="34" t="str">
        <f>A16</f>
        <v>琴似中央</v>
      </c>
      <c r="F15" s="35"/>
      <c r="G15" s="35"/>
      <c r="H15" s="36"/>
      <c r="I15" s="34" t="str">
        <f>A17</f>
        <v>発　寒</v>
      </c>
      <c r="J15" s="35"/>
      <c r="K15" s="35"/>
      <c r="L15" s="36"/>
      <c r="M15" s="34" t="str">
        <f>A18</f>
        <v>西　園</v>
      </c>
      <c r="N15" s="35"/>
      <c r="O15" s="35"/>
      <c r="P15" s="36"/>
      <c r="Q15" s="34" t="str">
        <f>A19</f>
        <v>山の手①</v>
      </c>
      <c r="R15" s="35"/>
      <c r="S15" s="35"/>
      <c r="T15" s="36"/>
      <c r="U15" s="18" t="s">
        <v>8</v>
      </c>
      <c r="V15" s="18" t="s">
        <v>9</v>
      </c>
      <c r="W15" s="18" t="s">
        <v>10</v>
      </c>
      <c r="X15" s="7" t="s">
        <v>11</v>
      </c>
      <c r="Y15" s="19" t="s">
        <v>17</v>
      </c>
      <c r="Z15" s="7" t="s">
        <v>12</v>
      </c>
      <c r="AA15" s="20"/>
      <c r="AB15" s="43" t="s">
        <v>18</v>
      </c>
      <c r="AC15" s="44"/>
      <c r="AD15" s="44"/>
      <c r="AE15" s="45"/>
      <c r="AF15" s="37">
        <f>+AF14+(BC15/1440)</f>
        <v>0.40277777777777773</v>
      </c>
      <c r="AG15" s="38"/>
      <c r="AH15" s="38"/>
      <c r="AI15" s="39"/>
      <c r="AJ15" s="34"/>
      <c r="AK15" s="36"/>
      <c r="AL15" s="34" t="s">
        <v>14</v>
      </c>
      <c r="AM15" s="35"/>
      <c r="AN15" s="35"/>
      <c r="AO15" s="35"/>
      <c r="AP15" s="35"/>
      <c r="AQ15" s="35"/>
      <c r="AR15" s="35"/>
      <c r="AS15" s="36"/>
      <c r="AT15" s="34" t="s">
        <v>15</v>
      </c>
      <c r="AU15" s="35"/>
      <c r="AV15" s="35"/>
      <c r="AW15" s="35"/>
      <c r="AX15" s="35"/>
      <c r="AY15" s="35"/>
      <c r="AZ15" s="35"/>
      <c r="BA15" s="36"/>
      <c r="BC15" s="25">
        <v>10</v>
      </c>
    </row>
    <row r="16" spans="1:56" ht="27" customHeight="1">
      <c r="A16" s="34" t="s">
        <v>2</v>
      </c>
      <c r="B16" s="35"/>
      <c r="C16" s="35"/>
      <c r="D16" s="36"/>
      <c r="E16" s="40"/>
      <c r="F16" s="41"/>
      <c r="G16" s="41"/>
      <c r="H16" s="42"/>
      <c r="I16" s="8" t="str">
        <f t="shared" ref="I16" si="11">IF(J16="","",IF(J16&gt;L16,"○",IF(J16=L16,"△","●")))</f>
        <v/>
      </c>
      <c r="J16" s="9"/>
      <c r="K16" s="17" t="s">
        <v>16</v>
      </c>
      <c r="L16" s="10"/>
      <c r="M16" s="8" t="str">
        <f t="shared" ref="M16:M17" si="12">IF(N16="","",IF(N16&gt;P16,"○",IF(N16=P16,"△","●")))</f>
        <v/>
      </c>
      <c r="N16" s="9"/>
      <c r="O16" s="17" t="s">
        <v>16</v>
      </c>
      <c r="P16" s="10"/>
      <c r="Q16" s="8" t="str">
        <f t="shared" ref="Q16:Q18" si="13">IF(R16="","",IF(R16&gt;T16,"○",IF(R16=T16,"△","●")))</f>
        <v/>
      </c>
      <c r="R16" s="9"/>
      <c r="S16" s="17" t="s">
        <v>16</v>
      </c>
      <c r="T16" s="10"/>
      <c r="U16" s="18">
        <f>+COUNTIF($E16:$T16,"○")</f>
        <v>0</v>
      </c>
      <c r="V16" s="18">
        <f>+COUNTIF($E16:$T16,"●")</f>
        <v>0</v>
      </c>
      <c r="W16" s="18">
        <f>+COUNTIF($E16:$T16,"△")</f>
        <v>0</v>
      </c>
      <c r="X16" s="12">
        <f t="shared" ref="X16:X19" si="14">+U16*3+W16*1</f>
        <v>0</v>
      </c>
      <c r="Y16" s="11">
        <f>+J16-L16+N16-P16+R16-T16</f>
        <v>0</v>
      </c>
      <c r="Z16" s="18"/>
      <c r="AA16" s="20"/>
      <c r="AB16" s="34">
        <v>1</v>
      </c>
      <c r="AC16" s="35"/>
      <c r="AD16" s="35"/>
      <c r="AE16" s="36"/>
      <c r="AF16" s="37">
        <f t="shared" ref="AF16:AF21" si="15">+AF15+(BC16/1440)+BD16/1440</f>
        <v>0.43749999999999994</v>
      </c>
      <c r="AG16" s="38"/>
      <c r="AH16" s="38"/>
      <c r="AI16" s="39"/>
      <c r="AJ16" s="34"/>
      <c r="AK16" s="36"/>
      <c r="AL16" s="34" t="str">
        <f>+A17</f>
        <v>発　寒</v>
      </c>
      <c r="AM16" s="35"/>
      <c r="AN16" s="35"/>
      <c r="AO16" s="36"/>
      <c r="AP16" s="34" t="str">
        <f>+A18</f>
        <v>西　園</v>
      </c>
      <c r="AQ16" s="35"/>
      <c r="AR16" s="35"/>
      <c r="AS16" s="36"/>
      <c r="AT16" s="34" t="str">
        <f>+A16</f>
        <v>琴似中央</v>
      </c>
      <c r="AU16" s="35"/>
      <c r="AV16" s="35"/>
      <c r="AW16" s="36"/>
      <c r="AX16" s="34" t="str">
        <f>+A19</f>
        <v>山の手①</v>
      </c>
      <c r="AY16" s="35"/>
      <c r="AZ16" s="35"/>
      <c r="BA16" s="36"/>
      <c r="BC16" s="25">
        <v>50</v>
      </c>
    </row>
    <row r="17" spans="1:56" ht="27" customHeight="1">
      <c r="A17" s="34" t="s">
        <v>20</v>
      </c>
      <c r="B17" s="35"/>
      <c r="C17" s="35"/>
      <c r="D17" s="36"/>
      <c r="E17" s="8" t="str">
        <f t="shared" ref="E17:E19" si="16">IF(F17="","",IF(F17&gt;H17,"○",IF(F17=H17,"△","●")))</f>
        <v/>
      </c>
      <c r="F17" s="9"/>
      <c r="G17" s="17" t="s">
        <v>16</v>
      </c>
      <c r="H17" s="10"/>
      <c r="I17" s="40"/>
      <c r="J17" s="41"/>
      <c r="K17" s="41"/>
      <c r="L17" s="42"/>
      <c r="M17" s="8" t="str">
        <f t="shared" si="12"/>
        <v/>
      </c>
      <c r="N17" s="9"/>
      <c r="O17" s="17" t="s">
        <v>16</v>
      </c>
      <c r="P17" s="10"/>
      <c r="Q17" s="8" t="str">
        <f t="shared" si="13"/>
        <v/>
      </c>
      <c r="R17" s="9"/>
      <c r="S17" s="17" t="s">
        <v>16</v>
      </c>
      <c r="T17" s="10"/>
      <c r="U17" s="18">
        <f t="shared" ref="U17:U19" si="17">+COUNTIF($E17:$T17,"○")</f>
        <v>0</v>
      </c>
      <c r="V17" s="18">
        <f t="shared" ref="V17:V19" si="18">+COUNTIF($E17:$T17,"●")</f>
        <v>0</v>
      </c>
      <c r="W17" s="18">
        <f t="shared" ref="W17:W19" si="19">+COUNTIF($E17:$T17,"△")</f>
        <v>0</v>
      </c>
      <c r="X17" s="12">
        <f t="shared" si="14"/>
        <v>0</v>
      </c>
      <c r="Y17" s="11">
        <f>+F17-H17+N17-P17+R17-T17</f>
        <v>0</v>
      </c>
      <c r="Z17" s="18"/>
      <c r="AA17" s="20"/>
      <c r="AB17" s="34">
        <v>2</v>
      </c>
      <c r="AC17" s="35"/>
      <c r="AD17" s="35"/>
      <c r="AE17" s="36"/>
      <c r="AF17" s="37">
        <f t="shared" si="15"/>
        <v>0.45486111111111105</v>
      </c>
      <c r="AG17" s="38"/>
      <c r="AH17" s="38"/>
      <c r="AI17" s="39"/>
      <c r="AJ17" s="34"/>
      <c r="AK17" s="36"/>
      <c r="AL17" s="34" t="str">
        <f>+A16</f>
        <v>琴似中央</v>
      </c>
      <c r="AM17" s="35"/>
      <c r="AN17" s="35"/>
      <c r="AO17" s="36"/>
      <c r="AP17" s="34" t="str">
        <f>+A19</f>
        <v>山の手①</v>
      </c>
      <c r="AQ17" s="35"/>
      <c r="AR17" s="35"/>
      <c r="AS17" s="36"/>
      <c r="AT17" s="34" t="str">
        <f>+A18</f>
        <v>西　園</v>
      </c>
      <c r="AU17" s="35"/>
      <c r="AV17" s="35"/>
      <c r="AW17" s="36"/>
      <c r="AX17" s="34" t="str">
        <f>+A17</f>
        <v>発　寒</v>
      </c>
      <c r="AY17" s="35"/>
      <c r="AZ17" s="35"/>
      <c r="BA17" s="36"/>
      <c r="BC17" s="25">
        <v>25</v>
      </c>
    </row>
    <row r="18" spans="1:56" ht="27" customHeight="1">
      <c r="A18" s="34" t="s">
        <v>19</v>
      </c>
      <c r="B18" s="35"/>
      <c r="C18" s="35"/>
      <c r="D18" s="36"/>
      <c r="E18" s="8" t="str">
        <f t="shared" si="16"/>
        <v/>
      </c>
      <c r="F18" s="9"/>
      <c r="G18" s="17" t="s">
        <v>16</v>
      </c>
      <c r="H18" s="10"/>
      <c r="I18" s="8" t="str">
        <f t="shared" ref="I18:I19" si="20">IF(J18="","",IF(J18&gt;L18,"○",IF(J18=L18,"△","●")))</f>
        <v/>
      </c>
      <c r="J18" s="9"/>
      <c r="K18" s="17" t="s">
        <v>16</v>
      </c>
      <c r="L18" s="10"/>
      <c r="M18" s="40"/>
      <c r="N18" s="41"/>
      <c r="O18" s="41"/>
      <c r="P18" s="42"/>
      <c r="Q18" s="8" t="str">
        <f t="shared" si="13"/>
        <v/>
      </c>
      <c r="R18" s="9"/>
      <c r="S18" s="17" t="s">
        <v>16</v>
      </c>
      <c r="T18" s="10"/>
      <c r="U18" s="18">
        <f t="shared" si="17"/>
        <v>0</v>
      </c>
      <c r="V18" s="18">
        <f t="shared" si="18"/>
        <v>0</v>
      </c>
      <c r="W18" s="18">
        <f t="shared" si="19"/>
        <v>0</v>
      </c>
      <c r="X18" s="12">
        <f t="shared" si="14"/>
        <v>0</v>
      </c>
      <c r="Y18" s="11">
        <f>+F18-H18+J18-L18+R18-T18</f>
        <v>0</v>
      </c>
      <c r="Z18" s="18"/>
      <c r="AA18" s="20"/>
      <c r="AB18" s="34">
        <v>3</v>
      </c>
      <c r="AC18" s="35"/>
      <c r="AD18" s="35"/>
      <c r="AE18" s="36"/>
      <c r="AF18" s="37">
        <f t="shared" si="15"/>
        <v>0.48263888888888884</v>
      </c>
      <c r="AG18" s="38"/>
      <c r="AH18" s="38"/>
      <c r="AI18" s="39"/>
      <c r="AJ18" s="34"/>
      <c r="AK18" s="36"/>
      <c r="AL18" s="34" t="str">
        <f>+A16</f>
        <v>琴似中央</v>
      </c>
      <c r="AM18" s="35"/>
      <c r="AN18" s="35"/>
      <c r="AO18" s="36"/>
      <c r="AP18" s="34" t="str">
        <f>+A17</f>
        <v>発　寒</v>
      </c>
      <c r="AQ18" s="35"/>
      <c r="AR18" s="35"/>
      <c r="AS18" s="36"/>
      <c r="AT18" s="34" t="str">
        <f>+A18</f>
        <v>西　園</v>
      </c>
      <c r="AU18" s="35"/>
      <c r="AV18" s="35"/>
      <c r="AW18" s="36"/>
      <c r="AX18" s="34" t="str">
        <f>+A19</f>
        <v>山の手①</v>
      </c>
      <c r="AY18" s="35"/>
      <c r="AZ18" s="35"/>
      <c r="BA18" s="36"/>
      <c r="BC18" s="25">
        <v>25</v>
      </c>
      <c r="BD18" s="25">
        <v>15</v>
      </c>
    </row>
    <row r="19" spans="1:56" ht="27" customHeight="1">
      <c r="A19" s="34" t="s">
        <v>32</v>
      </c>
      <c r="B19" s="35"/>
      <c r="C19" s="35"/>
      <c r="D19" s="36"/>
      <c r="E19" s="8" t="str">
        <f t="shared" si="16"/>
        <v/>
      </c>
      <c r="F19" s="9"/>
      <c r="G19" s="17" t="s">
        <v>16</v>
      </c>
      <c r="H19" s="10"/>
      <c r="I19" s="8" t="str">
        <f t="shared" si="20"/>
        <v/>
      </c>
      <c r="J19" s="9"/>
      <c r="K19" s="17" t="s">
        <v>16</v>
      </c>
      <c r="L19" s="10"/>
      <c r="M19" s="8" t="str">
        <f t="shared" ref="M19" si="21">IF(N19="","",IF(N19&gt;P19,"○",IF(N19=P19,"△","●")))</f>
        <v/>
      </c>
      <c r="N19" s="9"/>
      <c r="O19" s="17" t="s">
        <v>16</v>
      </c>
      <c r="P19" s="10"/>
      <c r="Q19" s="40"/>
      <c r="R19" s="41"/>
      <c r="S19" s="41"/>
      <c r="T19" s="42"/>
      <c r="U19" s="18">
        <f t="shared" si="17"/>
        <v>0</v>
      </c>
      <c r="V19" s="18">
        <f t="shared" si="18"/>
        <v>0</v>
      </c>
      <c r="W19" s="18">
        <f t="shared" si="19"/>
        <v>0</v>
      </c>
      <c r="X19" s="12">
        <f t="shared" si="14"/>
        <v>0</v>
      </c>
      <c r="Y19" s="11">
        <f>+F19-H19+J19-L19+N19-P19</f>
        <v>0</v>
      </c>
      <c r="Z19" s="18"/>
      <c r="AA19" s="20"/>
      <c r="AB19" s="34">
        <v>4</v>
      </c>
      <c r="AC19" s="35"/>
      <c r="AD19" s="35"/>
      <c r="AE19" s="36"/>
      <c r="AF19" s="37">
        <f t="shared" si="15"/>
        <v>0.49999999999999994</v>
      </c>
      <c r="AG19" s="38"/>
      <c r="AH19" s="38"/>
      <c r="AI19" s="39"/>
      <c r="AJ19" s="34"/>
      <c r="AK19" s="36"/>
      <c r="AL19" s="34" t="str">
        <f>+A18</f>
        <v>西　園</v>
      </c>
      <c r="AM19" s="35"/>
      <c r="AN19" s="35"/>
      <c r="AO19" s="36"/>
      <c r="AP19" s="34" t="str">
        <f>+A19</f>
        <v>山の手①</v>
      </c>
      <c r="AQ19" s="35"/>
      <c r="AR19" s="35"/>
      <c r="AS19" s="36"/>
      <c r="AT19" s="34" t="str">
        <f>+A16</f>
        <v>琴似中央</v>
      </c>
      <c r="AU19" s="35"/>
      <c r="AV19" s="35"/>
      <c r="AW19" s="36"/>
      <c r="AX19" s="34" t="str">
        <f>+A17</f>
        <v>発　寒</v>
      </c>
      <c r="AY19" s="35"/>
      <c r="AZ19" s="35"/>
      <c r="BA19" s="36"/>
      <c r="BC19" s="25">
        <v>25</v>
      </c>
    </row>
    <row r="20" spans="1:56" ht="27" customHeight="1">
      <c r="A20" s="30"/>
      <c r="B20" s="30"/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  <c r="W20" s="30"/>
      <c r="X20" s="30"/>
      <c r="Y20" s="32" t="str">
        <f>IF(SUM(Y16:Y19)=0,"","NG")</f>
        <v/>
      </c>
      <c r="Z20" s="30"/>
      <c r="AA20" s="20"/>
      <c r="AB20" s="34">
        <v>5</v>
      </c>
      <c r="AC20" s="35"/>
      <c r="AD20" s="35"/>
      <c r="AE20" s="36"/>
      <c r="AF20" s="37">
        <f t="shared" si="15"/>
        <v>0.52777777777777768</v>
      </c>
      <c r="AG20" s="38"/>
      <c r="AH20" s="38"/>
      <c r="AI20" s="39"/>
      <c r="AJ20" s="34"/>
      <c r="AK20" s="36"/>
      <c r="AL20" s="34" t="str">
        <f>+A16</f>
        <v>琴似中央</v>
      </c>
      <c r="AM20" s="35"/>
      <c r="AN20" s="35"/>
      <c r="AO20" s="36"/>
      <c r="AP20" s="34" t="str">
        <f>+A18</f>
        <v>西　園</v>
      </c>
      <c r="AQ20" s="35"/>
      <c r="AR20" s="35"/>
      <c r="AS20" s="36"/>
      <c r="AT20" s="34" t="str">
        <f>+A17</f>
        <v>発　寒</v>
      </c>
      <c r="AU20" s="35"/>
      <c r="AV20" s="35"/>
      <c r="AW20" s="36"/>
      <c r="AX20" s="34" t="str">
        <f>+A19</f>
        <v>山の手①</v>
      </c>
      <c r="AY20" s="35"/>
      <c r="AZ20" s="35"/>
      <c r="BA20" s="36"/>
      <c r="BC20" s="25">
        <v>25</v>
      </c>
      <c r="BD20" s="25">
        <v>15</v>
      </c>
    </row>
    <row r="21" spans="1:56" ht="27" customHeight="1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20"/>
      <c r="AB21" s="34">
        <v>6</v>
      </c>
      <c r="AC21" s="35"/>
      <c r="AD21" s="35"/>
      <c r="AE21" s="36"/>
      <c r="AF21" s="37">
        <f t="shared" si="15"/>
        <v>0.54513888888888884</v>
      </c>
      <c r="AG21" s="38"/>
      <c r="AH21" s="38"/>
      <c r="AI21" s="39"/>
      <c r="AJ21" s="34"/>
      <c r="AK21" s="36"/>
      <c r="AL21" s="34" t="str">
        <f>+A17</f>
        <v>発　寒</v>
      </c>
      <c r="AM21" s="35"/>
      <c r="AN21" s="35"/>
      <c r="AO21" s="36"/>
      <c r="AP21" s="34" t="str">
        <f>+A19</f>
        <v>山の手①</v>
      </c>
      <c r="AQ21" s="35"/>
      <c r="AR21" s="35"/>
      <c r="AS21" s="36"/>
      <c r="AT21" s="34" t="str">
        <f>+A16</f>
        <v>琴似中央</v>
      </c>
      <c r="AU21" s="35"/>
      <c r="AV21" s="35"/>
      <c r="AW21" s="36"/>
      <c r="AX21" s="34" t="str">
        <f>+A18</f>
        <v>西　園</v>
      </c>
      <c r="AY21" s="35"/>
      <c r="AZ21" s="35"/>
      <c r="BA21" s="36"/>
      <c r="BC21" s="25">
        <v>25</v>
      </c>
    </row>
    <row r="22" spans="1:56" s="5" customFormat="1" ht="27" customHeight="1">
      <c r="A22" s="69">
        <v>43429</v>
      </c>
      <c r="B22" s="70"/>
      <c r="C22" s="70"/>
      <c r="D22" s="70"/>
      <c r="E22" s="70"/>
      <c r="F22" s="70"/>
      <c r="G22" s="70"/>
      <c r="H22" s="71"/>
      <c r="I22" s="33"/>
      <c r="J22" s="23"/>
      <c r="K22" s="23"/>
      <c r="L22" s="23"/>
      <c r="M22" s="23"/>
      <c r="N22" s="23"/>
      <c r="O22" s="23"/>
      <c r="P22" s="23"/>
      <c r="Q22" s="4"/>
      <c r="R22" s="4"/>
      <c r="S22" s="4"/>
      <c r="T22" s="4"/>
      <c r="U22" s="4"/>
      <c r="V22" s="4"/>
      <c r="W22" s="4"/>
      <c r="X22" s="4"/>
      <c r="Y22" s="4"/>
      <c r="Z22" s="4"/>
      <c r="AA22" s="20"/>
      <c r="BC22" s="25"/>
      <c r="BD22" s="25"/>
    </row>
    <row r="23" spans="1:56" ht="27" customHeight="1">
      <c r="A23" s="46" t="s">
        <v>5</v>
      </c>
      <c r="B23" s="46"/>
      <c r="C23" s="47" t="s">
        <v>36</v>
      </c>
      <c r="D23" s="47"/>
      <c r="E23" s="47"/>
      <c r="F23" s="47"/>
      <c r="G23" s="47"/>
      <c r="H23" s="47"/>
      <c r="I23" s="47"/>
      <c r="J23" s="13"/>
      <c r="K23" s="13"/>
      <c r="L23" s="13"/>
      <c r="M23" s="13"/>
      <c r="N23" s="46"/>
      <c r="O23" s="46"/>
      <c r="P23" s="6"/>
      <c r="Q23" s="6"/>
      <c r="R23" s="6"/>
      <c r="S23" s="6"/>
      <c r="T23" s="6"/>
      <c r="U23" s="48" t="s">
        <v>6</v>
      </c>
      <c r="V23" s="48"/>
      <c r="W23" s="49">
        <v>3</v>
      </c>
      <c r="X23" s="49"/>
      <c r="Y23" s="50" t="s">
        <v>7</v>
      </c>
      <c r="Z23" s="50"/>
      <c r="AA23" s="16"/>
      <c r="AB23" s="34" t="s">
        <v>13</v>
      </c>
      <c r="AC23" s="35"/>
      <c r="AD23" s="35"/>
      <c r="AE23" s="36"/>
      <c r="AF23" s="73">
        <v>0.41666666666666669</v>
      </c>
      <c r="AG23" s="74"/>
      <c r="AH23" s="74"/>
      <c r="AI23" s="75"/>
      <c r="AJ23" s="2" t="s">
        <v>24</v>
      </c>
      <c r="AK23" s="54">
        <f>+AF30+(BC30/1440)</f>
        <v>0.58333333333333348</v>
      </c>
      <c r="AL23" s="54"/>
      <c r="AM23" s="54"/>
      <c r="AN23" s="72" t="s">
        <v>26</v>
      </c>
      <c r="AO23" s="72"/>
      <c r="AP23" s="72"/>
      <c r="AQ23" s="76" t="s">
        <v>40</v>
      </c>
      <c r="AR23" s="76"/>
      <c r="AS23" s="76"/>
      <c r="AT23" s="76"/>
      <c r="AU23" s="76"/>
      <c r="AV23" s="76"/>
      <c r="AW23" s="76"/>
      <c r="AX23" s="76"/>
      <c r="AY23" s="76"/>
      <c r="AZ23" s="76"/>
      <c r="BA23" s="76"/>
    </row>
    <row r="24" spans="1:56" ht="27" customHeight="1">
      <c r="A24" s="34"/>
      <c r="B24" s="35"/>
      <c r="C24" s="35"/>
      <c r="D24" s="36"/>
      <c r="E24" s="34" t="str">
        <f>A25</f>
        <v>手稲東①</v>
      </c>
      <c r="F24" s="35"/>
      <c r="G24" s="35"/>
      <c r="H24" s="36"/>
      <c r="I24" s="34" t="str">
        <f>A26</f>
        <v>宮の丘</v>
      </c>
      <c r="J24" s="35"/>
      <c r="K24" s="35"/>
      <c r="L24" s="36"/>
      <c r="M24" s="34" t="str">
        <f>A27</f>
        <v>琴　似</v>
      </c>
      <c r="N24" s="35"/>
      <c r="O24" s="35"/>
      <c r="P24" s="36"/>
      <c r="Q24" s="34" t="str">
        <f>A28</f>
        <v>山の手②</v>
      </c>
      <c r="R24" s="35"/>
      <c r="S24" s="35"/>
      <c r="T24" s="36"/>
      <c r="U24" s="18" t="s">
        <v>8</v>
      </c>
      <c r="V24" s="18" t="s">
        <v>9</v>
      </c>
      <c r="W24" s="18" t="s">
        <v>10</v>
      </c>
      <c r="X24" s="7" t="s">
        <v>11</v>
      </c>
      <c r="Y24" s="19" t="s">
        <v>17</v>
      </c>
      <c r="Z24" s="7" t="s">
        <v>12</v>
      </c>
      <c r="AA24" s="20"/>
      <c r="AB24" s="43" t="s">
        <v>18</v>
      </c>
      <c r="AC24" s="44"/>
      <c r="AD24" s="44"/>
      <c r="AE24" s="45"/>
      <c r="AF24" s="37">
        <f>+AF23+(BC24/1440)</f>
        <v>0.4236111111111111</v>
      </c>
      <c r="AG24" s="38"/>
      <c r="AH24" s="38"/>
      <c r="AI24" s="39"/>
      <c r="AJ24" s="34"/>
      <c r="AK24" s="36"/>
      <c r="AL24" s="34" t="s">
        <v>14</v>
      </c>
      <c r="AM24" s="35"/>
      <c r="AN24" s="35"/>
      <c r="AO24" s="35"/>
      <c r="AP24" s="35"/>
      <c r="AQ24" s="35"/>
      <c r="AR24" s="35"/>
      <c r="AS24" s="36"/>
      <c r="AT24" s="34" t="s">
        <v>15</v>
      </c>
      <c r="AU24" s="35"/>
      <c r="AV24" s="35"/>
      <c r="AW24" s="35"/>
      <c r="AX24" s="35"/>
      <c r="AY24" s="35"/>
      <c r="AZ24" s="35"/>
      <c r="BA24" s="36"/>
      <c r="BC24" s="25">
        <v>10</v>
      </c>
    </row>
    <row r="25" spans="1:56" ht="27" customHeight="1">
      <c r="A25" s="34" t="s">
        <v>33</v>
      </c>
      <c r="B25" s="35"/>
      <c r="C25" s="35"/>
      <c r="D25" s="36"/>
      <c r="E25" s="40"/>
      <c r="F25" s="41"/>
      <c r="G25" s="41"/>
      <c r="H25" s="42"/>
      <c r="I25" s="8" t="str">
        <f t="shared" ref="I25" si="22">IF(J25="","",IF(J25&gt;L25,"○",IF(J25=L25,"△","●")))</f>
        <v/>
      </c>
      <c r="J25" s="9"/>
      <c r="K25" s="17" t="s">
        <v>16</v>
      </c>
      <c r="L25" s="10"/>
      <c r="M25" s="8" t="str">
        <f t="shared" ref="M25:M26" si="23">IF(N25="","",IF(N25&gt;P25,"○",IF(N25=P25,"△","●")))</f>
        <v/>
      </c>
      <c r="N25" s="9"/>
      <c r="O25" s="17" t="s">
        <v>16</v>
      </c>
      <c r="P25" s="10"/>
      <c r="Q25" s="8" t="str">
        <f t="shared" ref="Q25:Q27" si="24">IF(R25="","",IF(R25&gt;T25,"○",IF(R25=T25,"△","●")))</f>
        <v/>
      </c>
      <c r="R25" s="9"/>
      <c r="S25" s="17" t="s">
        <v>16</v>
      </c>
      <c r="T25" s="10"/>
      <c r="U25" s="18">
        <f>+COUNTIF($E25:$T25,"○")</f>
        <v>0</v>
      </c>
      <c r="V25" s="18">
        <f>+COUNTIF($E25:$T25,"●")</f>
        <v>0</v>
      </c>
      <c r="W25" s="18">
        <f>+COUNTIF($E25:$T25,"△")</f>
        <v>0</v>
      </c>
      <c r="X25" s="12">
        <f t="shared" ref="X25:X28" si="25">+U25*3+W25*1</f>
        <v>0</v>
      </c>
      <c r="Y25" s="11">
        <f>+J25-L25+N25-P25+R25-T25</f>
        <v>0</v>
      </c>
      <c r="Z25" s="18"/>
      <c r="AA25" s="20"/>
      <c r="AB25" s="34">
        <v>1</v>
      </c>
      <c r="AC25" s="35"/>
      <c r="AD25" s="35"/>
      <c r="AE25" s="36"/>
      <c r="AF25" s="37">
        <f t="shared" ref="AF25:AF30" si="26">+AF24+(BC25/1440)+BD25/1440</f>
        <v>0.45833333333333331</v>
      </c>
      <c r="AG25" s="38"/>
      <c r="AH25" s="38"/>
      <c r="AI25" s="39"/>
      <c r="AJ25" s="34"/>
      <c r="AK25" s="36"/>
      <c r="AL25" s="34" t="str">
        <f>+A26</f>
        <v>宮の丘</v>
      </c>
      <c r="AM25" s="35"/>
      <c r="AN25" s="35"/>
      <c r="AO25" s="36"/>
      <c r="AP25" s="34" t="str">
        <f>+A27</f>
        <v>琴　似</v>
      </c>
      <c r="AQ25" s="35"/>
      <c r="AR25" s="35"/>
      <c r="AS25" s="36"/>
      <c r="AT25" s="34" t="str">
        <f>+A25</f>
        <v>手稲東①</v>
      </c>
      <c r="AU25" s="35"/>
      <c r="AV25" s="35"/>
      <c r="AW25" s="36"/>
      <c r="AX25" s="34" t="str">
        <f>+A28</f>
        <v>山の手②</v>
      </c>
      <c r="AY25" s="35"/>
      <c r="AZ25" s="35"/>
      <c r="BA25" s="36"/>
      <c r="BC25" s="25">
        <v>50</v>
      </c>
    </row>
    <row r="26" spans="1:56" ht="27" customHeight="1">
      <c r="A26" s="34" t="s">
        <v>4</v>
      </c>
      <c r="B26" s="35"/>
      <c r="C26" s="35"/>
      <c r="D26" s="36"/>
      <c r="E26" s="8" t="str">
        <f t="shared" ref="E26:E28" si="27">IF(F26="","",IF(F26&gt;H26,"○",IF(F26=H26,"△","●")))</f>
        <v/>
      </c>
      <c r="F26" s="9"/>
      <c r="G26" s="17" t="s">
        <v>16</v>
      </c>
      <c r="H26" s="10"/>
      <c r="I26" s="40"/>
      <c r="J26" s="41"/>
      <c r="K26" s="41"/>
      <c r="L26" s="42"/>
      <c r="M26" s="8" t="str">
        <f t="shared" si="23"/>
        <v/>
      </c>
      <c r="N26" s="9"/>
      <c r="O26" s="17" t="s">
        <v>16</v>
      </c>
      <c r="P26" s="10"/>
      <c r="Q26" s="8" t="str">
        <f t="shared" si="24"/>
        <v/>
      </c>
      <c r="R26" s="9"/>
      <c r="S26" s="17" t="s">
        <v>16</v>
      </c>
      <c r="T26" s="10"/>
      <c r="U26" s="18">
        <f t="shared" ref="U26:U28" si="28">+COUNTIF($E26:$T26,"○")</f>
        <v>0</v>
      </c>
      <c r="V26" s="18">
        <f t="shared" ref="V26:V28" si="29">+COUNTIF($E26:$T26,"●")</f>
        <v>0</v>
      </c>
      <c r="W26" s="18">
        <f t="shared" ref="W26:W28" si="30">+COUNTIF($E26:$T26,"△")</f>
        <v>0</v>
      </c>
      <c r="X26" s="12">
        <f t="shared" si="25"/>
        <v>0</v>
      </c>
      <c r="Y26" s="11">
        <f>+F26-H26+N26-P26+R26-T26</f>
        <v>0</v>
      </c>
      <c r="Z26" s="18"/>
      <c r="AA26" s="20"/>
      <c r="AB26" s="34">
        <v>2</v>
      </c>
      <c r="AC26" s="35"/>
      <c r="AD26" s="35"/>
      <c r="AE26" s="36"/>
      <c r="AF26" s="37">
        <f t="shared" si="26"/>
        <v>0.47569444444444442</v>
      </c>
      <c r="AG26" s="38"/>
      <c r="AH26" s="38"/>
      <c r="AI26" s="39"/>
      <c r="AJ26" s="34"/>
      <c r="AK26" s="36"/>
      <c r="AL26" s="34" t="str">
        <f>+A25</f>
        <v>手稲東①</v>
      </c>
      <c r="AM26" s="35"/>
      <c r="AN26" s="35"/>
      <c r="AO26" s="36"/>
      <c r="AP26" s="34" t="str">
        <f>+A28</f>
        <v>山の手②</v>
      </c>
      <c r="AQ26" s="35"/>
      <c r="AR26" s="35"/>
      <c r="AS26" s="36"/>
      <c r="AT26" s="34" t="str">
        <f>+A27</f>
        <v>琴　似</v>
      </c>
      <c r="AU26" s="35"/>
      <c r="AV26" s="35"/>
      <c r="AW26" s="36"/>
      <c r="AX26" s="34" t="str">
        <f>+A26</f>
        <v>宮の丘</v>
      </c>
      <c r="AY26" s="35"/>
      <c r="AZ26" s="35"/>
      <c r="BA26" s="36"/>
      <c r="BC26" s="25">
        <v>25</v>
      </c>
    </row>
    <row r="27" spans="1:56" ht="27" customHeight="1">
      <c r="A27" s="34" t="s">
        <v>22</v>
      </c>
      <c r="B27" s="35"/>
      <c r="C27" s="35"/>
      <c r="D27" s="36"/>
      <c r="E27" s="8" t="str">
        <f t="shared" si="27"/>
        <v/>
      </c>
      <c r="F27" s="9"/>
      <c r="G27" s="17" t="s">
        <v>16</v>
      </c>
      <c r="H27" s="10"/>
      <c r="I27" s="8" t="str">
        <f t="shared" ref="I27:I28" si="31">IF(J27="","",IF(J27&gt;L27,"○",IF(J27=L27,"△","●")))</f>
        <v/>
      </c>
      <c r="J27" s="9"/>
      <c r="K27" s="17" t="s">
        <v>16</v>
      </c>
      <c r="L27" s="10"/>
      <c r="M27" s="40"/>
      <c r="N27" s="41"/>
      <c r="O27" s="41"/>
      <c r="P27" s="42"/>
      <c r="Q27" s="8" t="str">
        <f t="shared" si="24"/>
        <v/>
      </c>
      <c r="R27" s="9"/>
      <c r="S27" s="17" t="s">
        <v>16</v>
      </c>
      <c r="T27" s="10"/>
      <c r="U27" s="18">
        <f t="shared" si="28"/>
        <v>0</v>
      </c>
      <c r="V27" s="18">
        <f t="shared" si="29"/>
        <v>0</v>
      </c>
      <c r="W27" s="18">
        <f t="shared" si="30"/>
        <v>0</v>
      </c>
      <c r="X27" s="12">
        <f t="shared" si="25"/>
        <v>0</v>
      </c>
      <c r="Y27" s="11">
        <f>+F27-H27+J27-L27+R27-T27</f>
        <v>0</v>
      </c>
      <c r="Z27" s="18"/>
      <c r="AA27" s="20"/>
      <c r="AB27" s="34">
        <v>3</v>
      </c>
      <c r="AC27" s="35"/>
      <c r="AD27" s="35"/>
      <c r="AE27" s="36"/>
      <c r="AF27" s="37">
        <f t="shared" si="26"/>
        <v>0.50347222222222221</v>
      </c>
      <c r="AG27" s="38"/>
      <c r="AH27" s="38"/>
      <c r="AI27" s="39"/>
      <c r="AJ27" s="34"/>
      <c r="AK27" s="36"/>
      <c r="AL27" s="34" t="str">
        <f>+A25</f>
        <v>手稲東①</v>
      </c>
      <c r="AM27" s="35"/>
      <c r="AN27" s="35"/>
      <c r="AO27" s="36"/>
      <c r="AP27" s="34" t="str">
        <f>+A26</f>
        <v>宮の丘</v>
      </c>
      <c r="AQ27" s="35"/>
      <c r="AR27" s="35"/>
      <c r="AS27" s="36"/>
      <c r="AT27" s="34" t="str">
        <f>+A27</f>
        <v>琴　似</v>
      </c>
      <c r="AU27" s="35"/>
      <c r="AV27" s="35"/>
      <c r="AW27" s="36"/>
      <c r="AX27" s="34" t="str">
        <f>+A28</f>
        <v>山の手②</v>
      </c>
      <c r="AY27" s="35"/>
      <c r="AZ27" s="35"/>
      <c r="BA27" s="36"/>
      <c r="BC27" s="25">
        <v>25</v>
      </c>
      <c r="BD27" s="25">
        <v>15</v>
      </c>
    </row>
    <row r="28" spans="1:56" ht="27" customHeight="1">
      <c r="A28" s="34" t="s">
        <v>34</v>
      </c>
      <c r="B28" s="35"/>
      <c r="C28" s="35"/>
      <c r="D28" s="36"/>
      <c r="E28" s="8" t="str">
        <f t="shared" si="27"/>
        <v/>
      </c>
      <c r="F28" s="9"/>
      <c r="G28" s="17" t="s">
        <v>16</v>
      </c>
      <c r="H28" s="10"/>
      <c r="I28" s="8" t="str">
        <f t="shared" si="31"/>
        <v/>
      </c>
      <c r="J28" s="9"/>
      <c r="K28" s="17" t="s">
        <v>16</v>
      </c>
      <c r="L28" s="10"/>
      <c r="M28" s="8" t="str">
        <f t="shared" ref="M28" si="32">IF(N28="","",IF(N28&gt;P28,"○",IF(N28=P28,"△","●")))</f>
        <v/>
      </c>
      <c r="N28" s="9"/>
      <c r="O28" s="17" t="s">
        <v>16</v>
      </c>
      <c r="P28" s="10"/>
      <c r="Q28" s="40"/>
      <c r="R28" s="41"/>
      <c r="S28" s="41"/>
      <c r="T28" s="42"/>
      <c r="U28" s="18">
        <f t="shared" si="28"/>
        <v>0</v>
      </c>
      <c r="V28" s="18">
        <f t="shared" si="29"/>
        <v>0</v>
      </c>
      <c r="W28" s="18">
        <f t="shared" si="30"/>
        <v>0</v>
      </c>
      <c r="X28" s="12">
        <f t="shared" si="25"/>
        <v>0</v>
      </c>
      <c r="Y28" s="11">
        <f>+F28-H28+J28-L28+N28-P28</f>
        <v>0</v>
      </c>
      <c r="Z28" s="18"/>
      <c r="AA28" s="20"/>
      <c r="AB28" s="34">
        <v>4</v>
      </c>
      <c r="AC28" s="35"/>
      <c r="AD28" s="35"/>
      <c r="AE28" s="36"/>
      <c r="AF28" s="37">
        <f t="shared" si="26"/>
        <v>0.52083333333333337</v>
      </c>
      <c r="AG28" s="38"/>
      <c r="AH28" s="38"/>
      <c r="AI28" s="39"/>
      <c r="AJ28" s="34"/>
      <c r="AK28" s="36"/>
      <c r="AL28" s="34" t="str">
        <f>+A27</f>
        <v>琴　似</v>
      </c>
      <c r="AM28" s="35"/>
      <c r="AN28" s="35"/>
      <c r="AO28" s="36"/>
      <c r="AP28" s="34" t="str">
        <f>+A28</f>
        <v>山の手②</v>
      </c>
      <c r="AQ28" s="35"/>
      <c r="AR28" s="35"/>
      <c r="AS28" s="36"/>
      <c r="AT28" s="34" t="str">
        <f>+A25</f>
        <v>手稲東①</v>
      </c>
      <c r="AU28" s="35"/>
      <c r="AV28" s="35"/>
      <c r="AW28" s="36"/>
      <c r="AX28" s="34" t="str">
        <f>+A26</f>
        <v>宮の丘</v>
      </c>
      <c r="AY28" s="35"/>
      <c r="AZ28" s="35"/>
      <c r="BA28" s="36"/>
      <c r="BC28" s="25">
        <v>25</v>
      </c>
    </row>
    <row r="29" spans="1:56" ht="27" customHeight="1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32" t="str">
        <f>IF(SUM(Y25:Y28)=0,"","NG")</f>
        <v/>
      </c>
      <c r="Z29" s="4"/>
      <c r="AA29" s="20"/>
      <c r="AB29" s="34">
        <v>5</v>
      </c>
      <c r="AC29" s="35"/>
      <c r="AD29" s="35"/>
      <c r="AE29" s="36"/>
      <c r="AF29" s="37">
        <f t="shared" si="26"/>
        <v>0.54861111111111116</v>
      </c>
      <c r="AG29" s="38"/>
      <c r="AH29" s="38"/>
      <c r="AI29" s="39"/>
      <c r="AJ29" s="34"/>
      <c r="AK29" s="36"/>
      <c r="AL29" s="34" t="str">
        <f>+A25</f>
        <v>手稲東①</v>
      </c>
      <c r="AM29" s="35"/>
      <c r="AN29" s="35"/>
      <c r="AO29" s="36"/>
      <c r="AP29" s="34" t="str">
        <f>+A27</f>
        <v>琴　似</v>
      </c>
      <c r="AQ29" s="35"/>
      <c r="AR29" s="35"/>
      <c r="AS29" s="36"/>
      <c r="AT29" s="34" t="str">
        <f>+A26</f>
        <v>宮の丘</v>
      </c>
      <c r="AU29" s="35"/>
      <c r="AV29" s="35"/>
      <c r="AW29" s="36"/>
      <c r="AX29" s="34" t="str">
        <f>+A28</f>
        <v>山の手②</v>
      </c>
      <c r="AY29" s="35"/>
      <c r="AZ29" s="35"/>
      <c r="BA29" s="36"/>
      <c r="BC29" s="25">
        <v>25</v>
      </c>
      <c r="BD29" s="25">
        <v>15</v>
      </c>
    </row>
    <row r="30" spans="1:56" ht="27" customHeight="1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20"/>
      <c r="AB30" s="34">
        <v>6</v>
      </c>
      <c r="AC30" s="35"/>
      <c r="AD30" s="35"/>
      <c r="AE30" s="36"/>
      <c r="AF30" s="37">
        <f t="shared" si="26"/>
        <v>0.56597222222222232</v>
      </c>
      <c r="AG30" s="38"/>
      <c r="AH30" s="38"/>
      <c r="AI30" s="39"/>
      <c r="AJ30" s="34"/>
      <c r="AK30" s="36"/>
      <c r="AL30" s="34" t="str">
        <f>+A26</f>
        <v>宮の丘</v>
      </c>
      <c r="AM30" s="35"/>
      <c r="AN30" s="35"/>
      <c r="AO30" s="36"/>
      <c r="AP30" s="34" t="str">
        <f>+A28</f>
        <v>山の手②</v>
      </c>
      <c r="AQ30" s="35"/>
      <c r="AR30" s="35"/>
      <c r="AS30" s="36"/>
      <c r="AT30" s="34" t="str">
        <f>+A25</f>
        <v>手稲東①</v>
      </c>
      <c r="AU30" s="35"/>
      <c r="AV30" s="35"/>
      <c r="AW30" s="36"/>
      <c r="AX30" s="34" t="str">
        <f>+A27</f>
        <v>琴　似</v>
      </c>
      <c r="AY30" s="35"/>
      <c r="AZ30" s="35"/>
      <c r="BA30" s="36"/>
      <c r="BC30" s="25">
        <v>25</v>
      </c>
    </row>
    <row r="31" spans="1:56" s="5" customFormat="1" ht="27" customHeight="1">
      <c r="A31" s="69">
        <v>43429</v>
      </c>
      <c r="B31" s="70"/>
      <c r="C31" s="70"/>
      <c r="D31" s="70"/>
      <c r="E31" s="70"/>
      <c r="F31" s="70"/>
      <c r="G31" s="70"/>
      <c r="H31" s="71"/>
      <c r="I31" s="33"/>
      <c r="J31" s="23"/>
      <c r="K31" s="23"/>
      <c r="L31" s="23"/>
      <c r="M31" s="23"/>
      <c r="N31" s="23"/>
      <c r="O31" s="23"/>
      <c r="P31" s="23"/>
      <c r="Q31" s="4"/>
      <c r="R31" s="4"/>
      <c r="S31" s="4"/>
      <c r="T31" s="4"/>
      <c r="U31" s="4"/>
      <c r="V31" s="4"/>
      <c r="W31" s="4"/>
      <c r="X31" s="4"/>
      <c r="Y31" s="4"/>
      <c r="Z31" s="4"/>
      <c r="AA31" s="20"/>
      <c r="BC31" s="25"/>
      <c r="BD31" s="25"/>
    </row>
    <row r="32" spans="1:56" ht="27" customHeight="1">
      <c r="A32" s="46" t="s">
        <v>5</v>
      </c>
      <c r="B32" s="46"/>
      <c r="C32" s="47" t="s">
        <v>35</v>
      </c>
      <c r="D32" s="47"/>
      <c r="E32" s="47"/>
      <c r="F32" s="47"/>
      <c r="G32" s="47"/>
      <c r="H32" s="47"/>
      <c r="I32" s="47"/>
      <c r="J32" s="13"/>
      <c r="K32" s="13"/>
      <c r="L32" s="13"/>
      <c r="M32" s="13"/>
      <c r="N32" s="46"/>
      <c r="O32" s="46"/>
      <c r="P32" s="6"/>
      <c r="Q32" s="6"/>
      <c r="R32" s="6"/>
      <c r="S32" s="6"/>
      <c r="T32" s="6"/>
      <c r="U32" s="48" t="s">
        <v>6</v>
      </c>
      <c r="V32" s="48"/>
      <c r="W32" s="49">
        <v>4</v>
      </c>
      <c r="X32" s="49"/>
      <c r="Y32" s="50" t="s">
        <v>7</v>
      </c>
      <c r="Z32" s="50"/>
      <c r="AA32" s="16"/>
      <c r="AB32" s="34" t="s">
        <v>13</v>
      </c>
      <c r="AC32" s="35"/>
      <c r="AD32" s="35"/>
      <c r="AE32" s="36"/>
      <c r="AF32" s="51">
        <v>0.41666666666666669</v>
      </c>
      <c r="AG32" s="52"/>
      <c r="AH32" s="52"/>
      <c r="AI32" s="53"/>
      <c r="AJ32" s="2" t="s">
        <v>24</v>
      </c>
      <c r="AK32" s="54">
        <f>+AF39+(BC39/1440)</f>
        <v>0.58333333333333348</v>
      </c>
      <c r="AL32" s="54"/>
      <c r="AM32" s="54"/>
      <c r="AN32" s="72" t="s">
        <v>26</v>
      </c>
      <c r="AO32" s="72"/>
      <c r="AP32" s="72"/>
    </row>
    <row r="33" spans="1:56" ht="27" customHeight="1">
      <c r="A33" s="34"/>
      <c r="B33" s="35"/>
      <c r="C33" s="35"/>
      <c r="D33" s="36"/>
      <c r="E33" s="34" t="str">
        <f>A34</f>
        <v>八　軒</v>
      </c>
      <c r="F33" s="35"/>
      <c r="G33" s="35"/>
      <c r="H33" s="36"/>
      <c r="I33" s="34" t="str">
        <f>A35</f>
        <v>平　和</v>
      </c>
      <c r="J33" s="35"/>
      <c r="K33" s="35"/>
      <c r="L33" s="36"/>
      <c r="M33" s="34" t="str">
        <f>A36</f>
        <v>手稲東②</v>
      </c>
      <c r="N33" s="35"/>
      <c r="O33" s="35"/>
      <c r="P33" s="36"/>
      <c r="Q33" s="34" t="str">
        <f>A37</f>
        <v>西野第二</v>
      </c>
      <c r="R33" s="35"/>
      <c r="S33" s="35"/>
      <c r="T33" s="36"/>
      <c r="U33" s="18" t="s">
        <v>8</v>
      </c>
      <c r="V33" s="18" t="s">
        <v>9</v>
      </c>
      <c r="W33" s="18" t="s">
        <v>10</v>
      </c>
      <c r="X33" s="7" t="s">
        <v>11</v>
      </c>
      <c r="Y33" s="19" t="s">
        <v>17</v>
      </c>
      <c r="Z33" s="7" t="s">
        <v>12</v>
      </c>
      <c r="AA33" s="20"/>
      <c r="AB33" s="43" t="s">
        <v>18</v>
      </c>
      <c r="AC33" s="44"/>
      <c r="AD33" s="44"/>
      <c r="AE33" s="45"/>
      <c r="AF33" s="37">
        <f>+AF32+(BC33/1440)</f>
        <v>0.4236111111111111</v>
      </c>
      <c r="AG33" s="38"/>
      <c r="AH33" s="38"/>
      <c r="AI33" s="39"/>
      <c r="AJ33" s="34"/>
      <c r="AK33" s="36"/>
      <c r="AL33" s="34" t="s">
        <v>14</v>
      </c>
      <c r="AM33" s="35"/>
      <c r="AN33" s="35"/>
      <c r="AO33" s="35"/>
      <c r="AP33" s="35"/>
      <c r="AQ33" s="35"/>
      <c r="AR33" s="35"/>
      <c r="AS33" s="36"/>
      <c r="AT33" s="34" t="s">
        <v>15</v>
      </c>
      <c r="AU33" s="35"/>
      <c r="AV33" s="35"/>
      <c r="AW33" s="35"/>
      <c r="AX33" s="35"/>
      <c r="AY33" s="35"/>
      <c r="AZ33" s="35"/>
      <c r="BA33" s="36"/>
      <c r="BC33" s="25">
        <v>10</v>
      </c>
    </row>
    <row r="34" spans="1:56" ht="27" customHeight="1">
      <c r="A34" s="34" t="s">
        <v>25</v>
      </c>
      <c r="B34" s="35"/>
      <c r="C34" s="35"/>
      <c r="D34" s="36"/>
      <c r="E34" s="40"/>
      <c r="F34" s="41"/>
      <c r="G34" s="41"/>
      <c r="H34" s="42"/>
      <c r="I34" s="8" t="str">
        <f t="shared" ref="I34" si="33">IF(J34="","",IF(J34&gt;L34,"○",IF(J34=L34,"△","●")))</f>
        <v/>
      </c>
      <c r="J34" s="9"/>
      <c r="K34" s="17" t="s">
        <v>16</v>
      </c>
      <c r="L34" s="10"/>
      <c r="M34" s="8" t="str">
        <f t="shared" ref="M34:M35" si="34">IF(N34="","",IF(N34&gt;P34,"○",IF(N34=P34,"△","●")))</f>
        <v/>
      </c>
      <c r="N34" s="9"/>
      <c r="O34" s="17" t="s">
        <v>16</v>
      </c>
      <c r="P34" s="10"/>
      <c r="Q34" s="8" t="str">
        <f t="shared" ref="Q34:Q36" si="35">IF(R34="","",IF(R34&gt;T34,"○",IF(R34=T34,"△","●")))</f>
        <v/>
      </c>
      <c r="R34" s="9"/>
      <c r="S34" s="17" t="s">
        <v>16</v>
      </c>
      <c r="T34" s="10"/>
      <c r="U34" s="18">
        <f>+COUNTIF($E34:$T34,"○")</f>
        <v>0</v>
      </c>
      <c r="V34" s="18">
        <f>+COUNTIF($E34:$T34,"●")</f>
        <v>0</v>
      </c>
      <c r="W34" s="18">
        <f>+COUNTIF($E34:$T34,"△")</f>
        <v>0</v>
      </c>
      <c r="X34" s="12">
        <f t="shared" ref="X34:X37" si="36">+U34*3+W34*1</f>
        <v>0</v>
      </c>
      <c r="Y34" s="11">
        <f>+J34-L34+N34-P34+R34-T34</f>
        <v>0</v>
      </c>
      <c r="Z34" s="18"/>
      <c r="AA34" s="20"/>
      <c r="AB34" s="34">
        <v>1</v>
      </c>
      <c r="AC34" s="35"/>
      <c r="AD34" s="35"/>
      <c r="AE34" s="36"/>
      <c r="AF34" s="37">
        <f t="shared" ref="AF34:AF39" si="37">+AF33+(BC34/1440)+BD34/1440</f>
        <v>0.45833333333333331</v>
      </c>
      <c r="AG34" s="38"/>
      <c r="AH34" s="38"/>
      <c r="AI34" s="39"/>
      <c r="AJ34" s="34"/>
      <c r="AK34" s="36"/>
      <c r="AL34" s="34" t="str">
        <f>+A35</f>
        <v>平　和</v>
      </c>
      <c r="AM34" s="35"/>
      <c r="AN34" s="35"/>
      <c r="AO34" s="36"/>
      <c r="AP34" s="34" t="str">
        <f>+A36</f>
        <v>手稲東②</v>
      </c>
      <c r="AQ34" s="35"/>
      <c r="AR34" s="35"/>
      <c r="AS34" s="36"/>
      <c r="AT34" s="34" t="str">
        <f>+A34</f>
        <v>八　軒</v>
      </c>
      <c r="AU34" s="35"/>
      <c r="AV34" s="35"/>
      <c r="AW34" s="36"/>
      <c r="AX34" s="34" t="str">
        <f>+A37</f>
        <v>西野第二</v>
      </c>
      <c r="AY34" s="35"/>
      <c r="AZ34" s="35"/>
      <c r="BA34" s="36"/>
      <c r="BC34" s="25">
        <v>50</v>
      </c>
    </row>
    <row r="35" spans="1:56" ht="27" customHeight="1">
      <c r="A35" s="34" t="s">
        <v>21</v>
      </c>
      <c r="B35" s="35"/>
      <c r="C35" s="35"/>
      <c r="D35" s="36"/>
      <c r="E35" s="8" t="str">
        <f t="shared" ref="E35:E37" si="38">IF(F35="","",IF(F35&gt;H35,"○",IF(F35=H35,"△","●")))</f>
        <v/>
      </c>
      <c r="F35" s="9"/>
      <c r="G35" s="17" t="s">
        <v>16</v>
      </c>
      <c r="H35" s="10"/>
      <c r="I35" s="40"/>
      <c r="J35" s="41"/>
      <c r="K35" s="41"/>
      <c r="L35" s="42"/>
      <c r="M35" s="8" t="str">
        <f t="shared" si="34"/>
        <v/>
      </c>
      <c r="N35" s="9"/>
      <c r="O35" s="17" t="s">
        <v>16</v>
      </c>
      <c r="P35" s="10"/>
      <c r="Q35" s="8" t="str">
        <f t="shared" si="35"/>
        <v/>
      </c>
      <c r="R35" s="9"/>
      <c r="S35" s="17" t="s">
        <v>16</v>
      </c>
      <c r="T35" s="10"/>
      <c r="U35" s="18">
        <f t="shared" ref="U35:U37" si="39">+COUNTIF($E35:$T35,"○")</f>
        <v>0</v>
      </c>
      <c r="V35" s="18">
        <f t="shared" ref="V35:V37" si="40">+COUNTIF($E35:$T35,"●")</f>
        <v>0</v>
      </c>
      <c r="W35" s="18">
        <f t="shared" ref="W35:W37" si="41">+COUNTIF($E35:$T35,"△")</f>
        <v>0</v>
      </c>
      <c r="X35" s="12">
        <f t="shared" si="36"/>
        <v>0</v>
      </c>
      <c r="Y35" s="11">
        <f>+F35-H35+N35-P35+R35-T35</f>
        <v>0</v>
      </c>
      <c r="Z35" s="18"/>
      <c r="AA35" s="20"/>
      <c r="AB35" s="34">
        <v>2</v>
      </c>
      <c r="AC35" s="35"/>
      <c r="AD35" s="35"/>
      <c r="AE35" s="36"/>
      <c r="AF35" s="37">
        <f t="shared" si="37"/>
        <v>0.47569444444444442</v>
      </c>
      <c r="AG35" s="38"/>
      <c r="AH35" s="38"/>
      <c r="AI35" s="39"/>
      <c r="AJ35" s="34"/>
      <c r="AK35" s="36"/>
      <c r="AL35" s="34" t="str">
        <f>+A34</f>
        <v>八　軒</v>
      </c>
      <c r="AM35" s="35"/>
      <c r="AN35" s="35"/>
      <c r="AO35" s="36"/>
      <c r="AP35" s="34" t="str">
        <f>+A37</f>
        <v>西野第二</v>
      </c>
      <c r="AQ35" s="35"/>
      <c r="AR35" s="35"/>
      <c r="AS35" s="36"/>
      <c r="AT35" s="34" t="str">
        <f>+A36</f>
        <v>手稲東②</v>
      </c>
      <c r="AU35" s="35"/>
      <c r="AV35" s="35"/>
      <c r="AW35" s="36"/>
      <c r="AX35" s="34" t="str">
        <f>+A35</f>
        <v>平　和</v>
      </c>
      <c r="AY35" s="35"/>
      <c r="AZ35" s="35"/>
      <c r="BA35" s="36"/>
      <c r="BC35" s="25">
        <v>25</v>
      </c>
    </row>
    <row r="36" spans="1:56" ht="27" customHeight="1">
      <c r="A36" s="34" t="s">
        <v>38</v>
      </c>
      <c r="B36" s="35"/>
      <c r="C36" s="35"/>
      <c r="D36" s="36"/>
      <c r="E36" s="8" t="str">
        <f t="shared" si="38"/>
        <v/>
      </c>
      <c r="F36" s="9"/>
      <c r="G36" s="17" t="s">
        <v>16</v>
      </c>
      <c r="H36" s="10"/>
      <c r="I36" s="8" t="str">
        <f t="shared" ref="I36:I37" si="42">IF(J36="","",IF(J36&gt;L36,"○",IF(J36=L36,"△","●")))</f>
        <v/>
      </c>
      <c r="J36" s="9"/>
      <c r="K36" s="17" t="s">
        <v>16</v>
      </c>
      <c r="L36" s="10"/>
      <c r="M36" s="40"/>
      <c r="N36" s="41"/>
      <c r="O36" s="41"/>
      <c r="P36" s="42"/>
      <c r="Q36" s="8" t="str">
        <f t="shared" si="35"/>
        <v/>
      </c>
      <c r="R36" s="9"/>
      <c r="S36" s="17" t="s">
        <v>16</v>
      </c>
      <c r="T36" s="10"/>
      <c r="U36" s="18">
        <f t="shared" si="39"/>
        <v>0</v>
      </c>
      <c r="V36" s="18">
        <f t="shared" si="40"/>
        <v>0</v>
      </c>
      <c r="W36" s="18">
        <f t="shared" si="41"/>
        <v>0</v>
      </c>
      <c r="X36" s="12">
        <f t="shared" si="36"/>
        <v>0</v>
      </c>
      <c r="Y36" s="11">
        <f>+F36-H36+J36-L36+R36-T36</f>
        <v>0</v>
      </c>
      <c r="Z36" s="18"/>
      <c r="AA36" s="20"/>
      <c r="AB36" s="34">
        <v>3</v>
      </c>
      <c r="AC36" s="35"/>
      <c r="AD36" s="35"/>
      <c r="AE36" s="36"/>
      <c r="AF36" s="37">
        <f t="shared" si="37"/>
        <v>0.50347222222222221</v>
      </c>
      <c r="AG36" s="38"/>
      <c r="AH36" s="38"/>
      <c r="AI36" s="39"/>
      <c r="AJ36" s="34"/>
      <c r="AK36" s="36"/>
      <c r="AL36" s="34" t="str">
        <f>+A34</f>
        <v>八　軒</v>
      </c>
      <c r="AM36" s="35"/>
      <c r="AN36" s="35"/>
      <c r="AO36" s="36"/>
      <c r="AP36" s="34" t="str">
        <f>+A35</f>
        <v>平　和</v>
      </c>
      <c r="AQ36" s="35"/>
      <c r="AR36" s="35"/>
      <c r="AS36" s="36"/>
      <c r="AT36" s="34" t="str">
        <f>+A36</f>
        <v>手稲東②</v>
      </c>
      <c r="AU36" s="35"/>
      <c r="AV36" s="35"/>
      <c r="AW36" s="36"/>
      <c r="AX36" s="34" t="str">
        <f>+A37</f>
        <v>西野第二</v>
      </c>
      <c r="AY36" s="35"/>
      <c r="AZ36" s="35"/>
      <c r="BA36" s="36"/>
      <c r="BC36" s="25">
        <v>25</v>
      </c>
      <c r="BD36" s="25">
        <v>15</v>
      </c>
    </row>
    <row r="37" spans="1:56" ht="27" customHeight="1">
      <c r="A37" s="34" t="s">
        <v>0</v>
      </c>
      <c r="B37" s="35"/>
      <c r="C37" s="35"/>
      <c r="D37" s="36"/>
      <c r="E37" s="8" t="str">
        <f t="shared" si="38"/>
        <v/>
      </c>
      <c r="F37" s="9"/>
      <c r="G37" s="17" t="s">
        <v>16</v>
      </c>
      <c r="H37" s="10"/>
      <c r="I37" s="8" t="str">
        <f t="shared" si="42"/>
        <v/>
      </c>
      <c r="J37" s="9"/>
      <c r="K37" s="17" t="s">
        <v>16</v>
      </c>
      <c r="L37" s="10"/>
      <c r="M37" s="8" t="str">
        <f t="shared" ref="M37" si="43">IF(N37="","",IF(N37&gt;P37,"○",IF(N37=P37,"△","●")))</f>
        <v/>
      </c>
      <c r="N37" s="9"/>
      <c r="O37" s="17" t="s">
        <v>16</v>
      </c>
      <c r="P37" s="10"/>
      <c r="Q37" s="40"/>
      <c r="R37" s="41"/>
      <c r="S37" s="41"/>
      <c r="T37" s="42"/>
      <c r="U37" s="18">
        <f t="shared" si="39"/>
        <v>0</v>
      </c>
      <c r="V37" s="18">
        <f t="shared" si="40"/>
        <v>0</v>
      </c>
      <c r="W37" s="18">
        <f t="shared" si="41"/>
        <v>0</v>
      </c>
      <c r="X37" s="12">
        <f t="shared" si="36"/>
        <v>0</v>
      </c>
      <c r="Y37" s="11">
        <f>+F37-H37+J37-L37+N37-P37</f>
        <v>0</v>
      </c>
      <c r="Z37" s="18"/>
      <c r="AA37" s="20"/>
      <c r="AB37" s="34">
        <v>4</v>
      </c>
      <c r="AC37" s="35"/>
      <c r="AD37" s="35"/>
      <c r="AE37" s="36"/>
      <c r="AF37" s="37">
        <f t="shared" si="37"/>
        <v>0.52083333333333337</v>
      </c>
      <c r="AG37" s="38"/>
      <c r="AH37" s="38"/>
      <c r="AI37" s="39"/>
      <c r="AJ37" s="34"/>
      <c r="AK37" s="36"/>
      <c r="AL37" s="34" t="str">
        <f>+A36</f>
        <v>手稲東②</v>
      </c>
      <c r="AM37" s="35"/>
      <c r="AN37" s="35"/>
      <c r="AO37" s="36"/>
      <c r="AP37" s="34" t="str">
        <f>+A37</f>
        <v>西野第二</v>
      </c>
      <c r="AQ37" s="35"/>
      <c r="AR37" s="35"/>
      <c r="AS37" s="36"/>
      <c r="AT37" s="34" t="str">
        <f>+A34</f>
        <v>八　軒</v>
      </c>
      <c r="AU37" s="35"/>
      <c r="AV37" s="35"/>
      <c r="AW37" s="36"/>
      <c r="AX37" s="34" t="str">
        <f>+A35</f>
        <v>平　和</v>
      </c>
      <c r="AY37" s="35"/>
      <c r="AZ37" s="35"/>
      <c r="BA37" s="36"/>
      <c r="BC37" s="25">
        <v>25</v>
      </c>
    </row>
    <row r="38" spans="1:56" ht="27" customHeight="1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32" t="str">
        <f>IF(SUM(Y34:Y37)=0,"","NG")</f>
        <v/>
      </c>
      <c r="Z38" s="4"/>
      <c r="AA38" s="20"/>
      <c r="AB38" s="34">
        <v>5</v>
      </c>
      <c r="AC38" s="35"/>
      <c r="AD38" s="35"/>
      <c r="AE38" s="36"/>
      <c r="AF38" s="37">
        <f t="shared" si="37"/>
        <v>0.54861111111111116</v>
      </c>
      <c r="AG38" s="38"/>
      <c r="AH38" s="38"/>
      <c r="AI38" s="39"/>
      <c r="AJ38" s="34"/>
      <c r="AK38" s="36"/>
      <c r="AL38" s="34" t="str">
        <f>+A34</f>
        <v>八　軒</v>
      </c>
      <c r="AM38" s="35"/>
      <c r="AN38" s="35"/>
      <c r="AO38" s="36"/>
      <c r="AP38" s="34" t="str">
        <f>+A36</f>
        <v>手稲東②</v>
      </c>
      <c r="AQ38" s="35"/>
      <c r="AR38" s="35"/>
      <c r="AS38" s="36"/>
      <c r="AT38" s="34" t="str">
        <f>+A35</f>
        <v>平　和</v>
      </c>
      <c r="AU38" s="35"/>
      <c r="AV38" s="35"/>
      <c r="AW38" s="36"/>
      <c r="AX38" s="34" t="str">
        <f>+A37</f>
        <v>西野第二</v>
      </c>
      <c r="AY38" s="35"/>
      <c r="AZ38" s="35"/>
      <c r="BA38" s="36"/>
      <c r="BC38" s="25">
        <v>25</v>
      </c>
      <c r="BD38" s="25">
        <v>15</v>
      </c>
    </row>
    <row r="39" spans="1:56" ht="27" customHeight="1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20"/>
      <c r="AB39" s="34">
        <v>6</v>
      </c>
      <c r="AC39" s="35"/>
      <c r="AD39" s="35"/>
      <c r="AE39" s="36"/>
      <c r="AF39" s="37">
        <f t="shared" si="37"/>
        <v>0.56597222222222232</v>
      </c>
      <c r="AG39" s="38"/>
      <c r="AH39" s="38"/>
      <c r="AI39" s="39"/>
      <c r="AJ39" s="34"/>
      <c r="AK39" s="36"/>
      <c r="AL39" s="34" t="str">
        <f>+A35</f>
        <v>平　和</v>
      </c>
      <c r="AM39" s="35"/>
      <c r="AN39" s="35"/>
      <c r="AO39" s="36"/>
      <c r="AP39" s="34" t="str">
        <f>+A37</f>
        <v>西野第二</v>
      </c>
      <c r="AQ39" s="35"/>
      <c r="AR39" s="35"/>
      <c r="AS39" s="36"/>
      <c r="AT39" s="34" t="str">
        <f>+A34</f>
        <v>八　軒</v>
      </c>
      <c r="AU39" s="35"/>
      <c r="AV39" s="35"/>
      <c r="AW39" s="36"/>
      <c r="AX39" s="34" t="str">
        <f>+A36</f>
        <v>手稲東②</v>
      </c>
      <c r="AY39" s="35"/>
      <c r="AZ39" s="35"/>
      <c r="BA39" s="36"/>
      <c r="BC39" s="25">
        <v>25</v>
      </c>
    </row>
  </sheetData>
  <mergeCells count="289">
    <mergeCell ref="AX39:BA39"/>
    <mergeCell ref="AB39:AE39"/>
    <mergeCell ref="AF39:AI39"/>
    <mergeCell ref="AJ39:AK39"/>
    <mergeCell ref="AL39:AO39"/>
    <mergeCell ref="AP39:AS39"/>
    <mergeCell ref="AT39:AW39"/>
    <mergeCell ref="AP37:AS37"/>
    <mergeCell ref="AT37:AW37"/>
    <mergeCell ref="AX37:BA37"/>
    <mergeCell ref="AB38:AE38"/>
    <mergeCell ref="AF38:AI38"/>
    <mergeCell ref="AJ38:AK38"/>
    <mergeCell ref="AL38:AO38"/>
    <mergeCell ref="AP38:AS38"/>
    <mergeCell ref="AT38:AW38"/>
    <mergeCell ref="AX38:BA38"/>
    <mergeCell ref="AF37:AI37"/>
    <mergeCell ref="AJ37:AK37"/>
    <mergeCell ref="AL37:AO37"/>
    <mergeCell ref="A37:D37"/>
    <mergeCell ref="AX35:BA35"/>
    <mergeCell ref="A36:D36"/>
    <mergeCell ref="M36:P36"/>
    <mergeCell ref="AB36:AE36"/>
    <mergeCell ref="AF36:AI36"/>
    <mergeCell ref="AJ36:AK36"/>
    <mergeCell ref="AL36:AO36"/>
    <mergeCell ref="AP36:AS36"/>
    <mergeCell ref="AT36:AW36"/>
    <mergeCell ref="AX36:BA36"/>
    <mergeCell ref="A35:D35"/>
    <mergeCell ref="I35:L35"/>
    <mergeCell ref="AB35:AE35"/>
    <mergeCell ref="AF35:AI35"/>
    <mergeCell ref="AJ35:AK35"/>
    <mergeCell ref="AL35:AO35"/>
    <mergeCell ref="AP35:AS35"/>
    <mergeCell ref="AT35:AW35"/>
    <mergeCell ref="Q37:T37"/>
    <mergeCell ref="AB37:AE37"/>
    <mergeCell ref="AT33:BA33"/>
    <mergeCell ref="A34:D34"/>
    <mergeCell ref="E34:H34"/>
    <mergeCell ref="AB34:AE34"/>
    <mergeCell ref="AF34:AI34"/>
    <mergeCell ref="AJ34:AK34"/>
    <mergeCell ref="AL34:AO34"/>
    <mergeCell ref="AP34:AS34"/>
    <mergeCell ref="AT34:AW34"/>
    <mergeCell ref="AX34:BA34"/>
    <mergeCell ref="A33:D33"/>
    <mergeCell ref="E33:H33"/>
    <mergeCell ref="I33:L33"/>
    <mergeCell ref="M33:P33"/>
    <mergeCell ref="Q33:T33"/>
    <mergeCell ref="AB33:AE33"/>
    <mergeCell ref="AF33:AI33"/>
    <mergeCell ref="AJ33:AK33"/>
    <mergeCell ref="A31:H31"/>
    <mergeCell ref="A32:B32"/>
    <mergeCell ref="C32:I32"/>
    <mergeCell ref="N32:O32"/>
    <mergeCell ref="U32:V32"/>
    <mergeCell ref="W32:X32"/>
    <mergeCell ref="Y32:Z32"/>
    <mergeCell ref="AB32:AE32"/>
    <mergeCell ref="AL33:AS33"/>
    <mergeCell ref="AX28:BA28"/>
    <mergeCell ref="AB29:AE29"/>
    <mergeCell ref="AF29:AI29"/>
    <mergeCell ref="AJ29:AK29"/>
    <mergeCell ref="AL29:AO29"/>
    <mergeCell ref="AP29:AS29"/>
    <mergeCell ref="AT29:AW29"/>
    <mergeCell ref="AX29:BA29"/>
    <mergeCell ref="AF32:AI32"/>
    <mergeCell ref="AX30:BA30"/>
    <mergeCell ref="AB30:AE30"/>
    <mergeCell ref="AF30:AI30"/>
    <mergeCell ref="AJ30:AK30"/>
    <mergeCell ref="AL30:AO30"/>
    <mergeCell ref="AP30:AS30"/>
    <mergeCell ref="AT30:AW30"/>
    <mergeCell ref="AK32:AM32"/>
    <mergeCell ref="AN32:AP32"/>
    <mergeCell ref="AX26:BA26"/>
    <mergeCell ref="A27:D27"/>
    <mergeCell ref="M27:P27"/>
    <mergeCell ref="AB27:AE27"/>
    <mergeCell ref="AF27:AI27"/>
    <mergeCell ref="AJ27:AK27"/>
    <mergeCell ref="AL27:AO27"/>
    <mergeCell ref="AP27:AS27"/>
    <mergeCell ref="AT27:AW27"/>
    <mergeCell ref="AX27:BA27"/>
    <mergeCell ref="A26:D26"/>
    <mergeCell ref="I26:L26"/>
    <mergeCell ref="AB26:AE26"/>
    <mergeCell ref="AF26:AI26"/>
    <mergeCell ref="AJ26:AK26"/>
    <mergeCell ref="AL26:AO26"/>
    <mergeCell ref="AP26:AS26"/>
    <mergeCell ref="AT26:AW26"/>
    <mergeCell ref="I17:L17"/>
    <mergeCell ref="AB17:AE17"/>
    <mergeCell ref="AX18:BA18"/>
    <mergeCell ref="A28:D28"/>
    <mergeCell ref="Q28:T28"/>
    <mergeCell ref="AB28:AE28"/>
    <mergeCell ref="AF28:AI28"/>
    <mergeCell ref="AJ28:AK28"/>
    <mergeCell ref="AL28:AO28"/>
    <mergeCell ref="AP28:AS28"/>
    <mergeCell ref="AT28:AW28"/>
    <mergeCell ref="AL24:AS24"/>
    <mergeCell ref="AT24:BA24"/>
    <mergeCell ref="A25:D25"/>
    <mergeCell ref="E25:H25"/>
    <mergeCell ref="AB25:AE25"/>
    <mergeCell ref="AF25:AI25"/>
    <mergeCell ref="AJ25:AK25"/>
    <mergeCell ref="AL25:AO25"/>
    <mergeCell ref="AP25:AS25"/>
    <mergeCell ref="AT25:AW25"/>
    <mergeCell ref="AX25:BA25"/>
    <mergeCell ref="A24:D24"/>
    <mergeCell ref="E24:H24"/>
    <mergeCell ref="AB24:AE24"/>
    <mergeCell ref="AF24:AI24"/>
    <mergeCell ref="AX21:BA21"/>
    <mergeCell ref="A22:H22"/>
    <mergeCell ref="A23:B23"/>
    <mergeCell ref="C23:I23"/>
    <mergeCell ref="N23:O23"/>
    <mergeCell ref="U23:V23"/>
    <mergeCell ref="W23:X23"/>
    <mergeCell ref="Y23:Z23"/>
    <mergeCell ref="AB23:AE23"/>
    <mergeCell ref="AB21:AE21"/>
    <mergeCell ref="AF21:AI21"/>
    <mergeCell ref="AJ21:AK21"/>
    <mergeCell ref="AL21:AO21"/>
    <mergeCell ref="AP21:AS21"/>
    <mergeCell ref="AT21:AW21"/>
    <mergeCell ref="AJ24:AK24"/>
    <mergeCell ref="I24:L24"/>
    <mergeCell ref="M24:P24"/>
    <mergeCell ref="Q24:T24"/>
    <mergeCell ref="AB20:AE20"/>
    <mergeCell ref="AF20:AI20"/>
    <mergeCell ref="AJ20:AK20"/>
    <mergeCell ref="AL20:AO20"/>
    <mergeCell ref="AP20:AS20"/>
    <mergeCell ref="AT20:AW20"/>
    <mergeCell ref="AX20:BA20"/>
    <mergeCell ref="AF23:AI23"/>
    <mergeCell ref="AK23:AM23"/>
    <mergeCell ref="AN23:AP23"/>
    <mergeCell ref="AQ23:BA23"/>
    <mergeCell ref="AX19:BA19"/>
    <mergeCell ref="AF17:AI17"/>
    <mergeCell ref="AJ17:AK17"/>
    <mergeCell ref="AL17:AO17"/>
    <mergeCell ref="AP17:AS17"/>
    <mergeCell ref="AT17:AW17"/>
    <mergeCell ref="AT19:AW19"/>
    <mergeCell ref="A19:D19"/>
    <mergeCell ref="Q19:T19"/>
    <mergeCell ref="AB19:AE19"/>
    <mergeCell ref="AF19:AI19"/>
    <mergeCell ref="AJ19:AK19"/>
    <mergeCell ref="AL19:AO19"/>
    <mergeCell ref="AP19:AS19"/>
    <mergeCell ref="A18:D18"/>
    <mergeCell ref="M18:P18"/>
    <mergeCell ref="AB18:AE18"/>
    <mergeCell ref="AF18:AI18"/>
    <mergeCell ref="AJ18:AK18"/>
    <mergeCell ref="AL18:AO18"/>
    <mergeCell ref="AP18:AS18"/>
    <mergeCell ref="AT18:AW18"/>
    <mergeCell ref="AX17:BA17"/>
    <mergeCell ref="A17:D17"/>
    <mergeCell ref="A16:D16"/>
    <mergeCell ref="E16:H16"/>
    <mergeCell ref="AB16:AE16"/>
    <mergeCell ref="AF16:AI16"/>
    <mergeCell ref="AJ16:AK16"/>
    <mergeCell ref="AL16:AO16"/>
    <mergeCell ref="AP16:AS16"/>
    <mergeCell ref="AT16:AW16"/>
    <mergeCell ref="U14:V14"/>
    <mergeCell ref="W14:X14"/>
    <mergeCell ref="Y14:Z14"/>
    <mergeCell ref="AJ15:AK15"/>
    <mergeCell ref="AL15:AS15"/>
    <mergeCell ref="AT15:BA15"/>
    <mergeCell ref="AN14:AP14"/>
    <mergeCell ref="AX16:BA16"/>
    <mergeCell ref="AK14:AM14"/>
    <mergeCell ref="A1:R2"/>
    <mergeCell ref="S1:Z1"/>
    <mergeCell ref="AB1:BA2"/>
    <mergeCell ref="S2:Z2"/>
    <mergeCell ref="A13:H13"/>
    <mergeCell ref="AB14:AE14"/>
    <mergeCell ref="AF14:AI14"/>
    <mergeCell ref="A15:D15"/>
    <mergeCell ref="E15:H15"/>
    <mergeCell ref="I15:L15"/>
    <mergeCell ref="M15:P15"/>
    <mergeCell ref="Q15:T15"/>
    <mergeCell ref="AB15:AE15"/>
    <mergeCell ref="AF15:AI15"/>
    <mergeCell ref="A14:B14"/>
    <mergeCell ref="C14:I14"/>
    <mergeCell ref="N14:O14"/>
    <mergeCell ref="A4:H4"/>
    <mergeCell ref="AN5:AP5"/>
    <mergeCell ref="A6:D6"/>
    <mergeCell ref="E6:H6"/>
    <mergeCell ref="I6:L6"/>
    <mergeCell ref="M6:P6"/>
    <mergeCell ref="Q6:T6"/>
    <mergeCell ref="A5:B5"/>
    <mergeCell ref="C5:I5"/>
    <mergeCell ref="N5:O5"/>
    <mergeCell ref="U5:V5"/>
    <mergeCell ref="W5:X5"/>
    <mergeCell ref="Y5:Z5"/>
    <mergeCell ref="AB5:AE5"/>
    <mergeCell ref="AF5:AI5"/>
    <mergeCell ref="AK5:AM5"/>
    <mergeCell ref="AT6:BA6"/>
    <mergeCell ref="A7:D7"/>
    <mergeCell ref="E7:H7"/>
    <mergeCell ref="AB7:AE7"/>
    <mergeCell ref="AF7:AI7"/>
    <mergeCell ref="AJ7:AK7"/>
    <mergeCell ref="AL7:AO7"/>
    <mergeCell ref="AP7:AS7"/>
    <mergeCell ref="AT7:AW7"/>
    <mergeCell ref="AX7:BA7"/>
    <mergeCell ref="AB6:AE6"/>
    <mergeCell ref="AF6:AI6"/>
    <mergeCell ref="AJ6:AK6"/>
    <mergeCell ref="AL6:AS6"/>
    <mergeCell ref="A8:D8"/>
    <mergeCell ref="I8:L8"/>
    <mergeCell ref="AB8:AE8"/>
    <mergeCell ref="AF8:AI8"/>
    <mergeCell ref="AJ8:AK8"/>
    <mergeCell ref="AL8:AO8"/>
    <mergeCell ref="AP8:AS8"/>
    <mergeCell ref="AT8:AW8"/>
    <mergeCell ref="AX8:BA8"/>
    <mergeCell ref="A9:D9"/>
    <mergeCell ref="M9:P9"/>
    <mergeCell ref="AB9:AE9"/>
    <mergeCell ref="AF9:AI9"/>
    <mergeCell ref="AJ9:AK9"/>
    <mergeCell ref="AL9:AO9"/>
    <mergeCell ref="AP9:AS9"/>
    <mergeCell ref="AT9:AW9"/>
    <mergeCell ref="AX9:BA9"/>
    <mergeCell ref="A10:D10"/>
    <mergeCell ref="Q10:T10"/>
    <mergeCell ref="AB10:AE10"/>
    <mergeCell ref="AF10:AI10"/>
    <mergeCell ref="AJ10:AK10"/>
    <mergeCell ref="AL10:AO10"/>
    <mergeCell ref="AP10:AS10"/>
    <mergeCell ref="AT10:AW10"/>
    <mergeCell ref="AX10:BA10"/>
    <mergeCell ref="AB11:AE11"/>
    <mergeCell ref="AF11:AI11"/>
    <mergeCell ref="AJ11:AK11"/>
    <mergeCell ref="AL11:AO11"/>
    <mergeCell ref="AP11:AS11"/>
    <mergeCell ref="AT11:AW11"/>
    <mergeCell ref="AX11:BA11"/>
    <mergeCell ref="AB12:AE12"/>
    <mergeCell ref="AF12:AI12"/>
    <mergeCell ref="AJ12:AK12"/>
    <mergeCell ref="AL12:AO12"/>
    <mergeCell ref="AP12:AS12"/>
    <mergeCell ref="AT12:AW12"/>
    <mergeCell ref="AX12:BA12"/>
  </mergeCells>
  <phoneticPr fontId="1"/>
  <printOptions horizontalCentered="1" verticalCentered="1"/>
  <pageMargins left="0.59055118110236227" right="0.59055118110236227" top="0.51181102362204722" bottom="0.51181102362204722" header="0.51181102362204722" footer="0.51181102362204722"/>
  <pageSetup paperSize="9" scale="53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U-9</vt:lpstr>
      <vt:lpstr>'U-9'!Print_Area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uclientc</dc:creator>
  <cp:lastModifiedBy>Owner</cp:lastModifiedBy>
  <cp:lastPrinted>2018-10-12T03:44:06Z</cp:lastPrinted>
  <dcterms:created xsi:type="dcterms:W3CDTF">2017-07-27T07:57:01Z</dcterms:created>
  <dcterms:modified xsi:type="dcterms:W3CDTF">2018-10-16T04:32:26Z</dcterms:modified>
</cp:coreProperties>
</file>