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2450" tabRatio="597" activeTab="1"/>
  </bookViews>
  <sheets>
    <sheet name="要項" sheetId="2" r:id="rId1"/>
    <sheet name="予選リーグ" sheetId="8" r:id="rId2"/>
    <sheet name="決勝・交流リーグ" sheetId="11" r:id="rId3"/>
  </sheets>
  <definedNames>
    <definedName name="_xlnm.Print_Area" localSheetId="2">決勝・交流リーグ!$A$1:$BG$36</definedName>
    <definedName name="_xlnm.Print_Area" localSheetId="1">予選リーグ!$A$1:$BA$43</definedName>
  </definedNames>
  <calcPr calcId="152511"/>
</workbook>
</file>

<file path=xl/calcChain.xml><?xml version="1.0" encoding="utf-8"?>
<calcChain xmlns="http://schemas.openxmlformats.org/spreadsheetml/2006/main">
  <c r="AP4" i="11" l="1"/>
  <c r="BB36" i="11"/>
  <c r="AX36" i="11"/>
  <c r="AT36" i="11"/>
  <c r="AP36" i="11"/>
  <c r="BB35" i="11"/>
  <c r="AX35" i="11"/>
  <c r="AT35" i="11"/>
  <c r="AP35" i="11"/>
  <c r="BB34" i="11"/>
  <c r="AX34" i="11"/>
  <c r="AT34" i="11"/>
  <c r="AP34" i="11"/>
  <c r="Y34" i="11"/>
  <c r="X34" i="11"/>
  <c r="W34" i="11"/>
  <c r="V34" i="11"/>
  <c r="U34" i="11"/>
  <c r="M34" i="11"/>
  <c r="I34" i="11"/>
  <c r="E34" i="11"/>
  <c r="BB33" i="11"/>
  <c r="AX33" i="11"/>
  <c r="AT33" i="11"/>
  <c r="AP33" i="11"/>
  <c r="Y33" i="11"/>
  <c r="X33" i="11"/>
  <c r="W33" i="11"/>
  <c r="V33" i="11"/>
  <c r="U33" i="11"/>
  <c r="Q33" i="11"/>
  <c r="I33" i="11"/>
  <c r="E33" i="11"/>
  <c r="BB32" i="11"/>
  <c r="AX32" i="11"/>
  <c r="AT32" i="11"/>
  <c r="AP32" i="11"/>
  <c r="Y32" i="11"/>
  <c r="X32" i="11"/>
  <c r="W32" i="11"/>
  <c r="V32" i="11"/>
  <c r="U32" i="11"/>
  <c r="Q32" i="11"/>
  <c r="M32" i="11"/>
  <c r="E32" i="11"/>
  <c r="BB31" i="11"/>
  <c r="AX31" i="11"/>
  <c r="AT31" i="11"/>
  <c r="AP31" i="11"/>
  <c r="Y31" i="11"/>
  <c r="X31" i="11"/>
  <c r="W31" i="11"/>
  <c r="V31" i="11"/>
  <c r="U31" i="11"/>
  <c r="Q31" i="11"/>
  <c r="M31" i="11"/>
  <c r="I31" i="11"/>
  <c r="AJ30" i="11"/>
  <c r="AJ31" i="11" s="1"/>
  <c r="AJ32" i="11" s="1"/>
  <c r="AJ33" i="11" s="1"/>
  <c r="AJ34" i="11" s="1"/>
  <c r="AJ35" i="11" s="1"/>
  <c r="AJ36" i="11" s="1"/>
  <c r="AP29" i="11" s="1"/>
  <c r="Q30" i="11"/>
  <c r="M30" i="11"/>
  <c r="I30" i="11"/>
  <c r="E30" i="11"/>
  <c r="AC22" i="11"/>
  <c r="AB22" i="11"/>
  <c r="AA22" i="11"/>
  <c r="Z22" i="11"/>
  <c r="Y22" i="11"/>
  <c r="Q22" i="11"/>
  <c r="M22" i="11"/>
  <c r="I22" i="11"/>
  <c r="E22" i="11"/>
  <c r="AP27" i="11"/>
  <c r="AC21" i="11"/>
  <c r="AB21" i="11"/>
  <c r="AA21" i="11"/>
  <c r="Z21" i="11"/>
  <c r="Y21" i="11"/>
  <c r="U21" i="11"/>
  <c r="M21" i="11"/>
  <c r="I21" i="11"/>
  <c r="E21" i="11"/>
  <c r="AP22" i="11"/>
  <c r="AC20" i="11"/>
  <c r="AB20" i="11"/>
  <c r="AA20" i="11"/>
  <c r="Z20" i="11"/>
  <c r="Y20" i="11"/>
  <c r="U20" i="11"/>
  <c r="Q20" i="11"/>
  <c r="I20" i="11"/>
  <c r="E20" i="11"/>
  <c r="M17" i="11"/>
  <c r="AC19" i="11"/>
  <c r="AB19" i="11"/>
  <c r="AA19" i="11"/>
  <c r="Z19" i="11"/>
  <c r="Y19" i="11"/>
  <c r="U19" i="11"/>
  <c r="Q19" i="11"/>
  <c r="M19" i="11"/>
  <c r="E19" i="11"/>
  <c r="AX23" i="11"/>
  <c r="BB18" i="11"/>
  <c r="AC18" i="11"/>
  <c r="AB18" i="11"/>
  <c r="AA18" i="11"/>
  <c r="Z18" i="11"/>
  <c r="Y18" i="11"/>
  <c r="U18" i="11"/>
  <c r="Q18" i="11"/>
  <c r="M18" i="11"/>
  <c r="I18" i="11"/>
  <c r="AX27" i="11"/>
  <c r="AJ17" i="11"/>
  <c r="AJ18" i="11" s="1"/>
  <c r="AJ19" i="11" s="1"/>
  <c r="AJ20" i="11" s="1"/>
  <c r="AJ21" i="11" s="1"/>
  <c r="AJ22" i="11" s="1"/>
  <c r="AJ23" i="11" s="1"/>
  <c r="AJ24" i="11" s="1"/>
  <c r="AJ25" i="11" s="1"/>
  <c r="AJ26" i="11" s="1"/>
  <c r="AJ27" i="11" s="1"/>
  <c r="AP16" i="11" s="1"/>
  <c r="U17" i="11"/>
  <c r="AT11" i="11"/>
  <c r="BB6" i="11" s="1"/>
  <c r="AP11" i="11"/>
  <c r="AX6" i="11" s="1"/>
  <c r="AT10" i="11"/>
  <c r="BB11" i="11" s="1"/>
  <c r="AP10" i="11"/>
  <c r="AX11" i="11" s="1"/>
  <c r="AT9" i="11"/>
  <c r="BB10" i="11" s="1"/>
  <c r="AP9" i="11"/>
  <c r="AX10" i="11" s="1"/>
  <c r="AT8" i="11"/>
  <c r="BB9" i="11" s="1"/>
  <c r="AP8" i="11"/>
  <c r="AX9" i="11" s="1"/>
  <c r="AT7" i="11"/>
  <c r="BB8" i="11" s="1"/>
  <c r="AP7" i="11"/>
  <c r="AX8" i="11" s="1"/>
  <c r="AT6" i="11"/>
  <c r="BB7" i="11" s="1"/>
  <c r="U13" i="11"/>
  <c r="T13" i="11"/>
  <c r="S13" i="11"/>
  <c r="R13" i="11"/>
  <c r="Q13" i="11"/>
  <c r="I13" i="11"/>
  <c r="E13" i="11"/>
  <c r="U12" i="11"/>
  <c r="T12" i="11"/>
  <c r="S12" i="11"/>
  <c r="R12" i="11"/>
  <c r="Q12" i="11"/>
  <c r="M12" i="11"/>
  <c r="E12" i="11"/>
  <c r="U11" i="11"/>
  <c r="T11" i="11"/>
  <c r="S11" i="11"/>
  <c r="R11" i="11"/>
  <c r="Q11" i="11"/>
  <c r="M11" i="11"/>
  <c r="I11" i="11"/>
  <c r="M10" i="11"/>
  <c r="I10" i="11"/>
  <c r="E10" i="11"/>
  <c r="AJ5" i="11"/>
  <c r="AJ6" i="11" s="1"/>
  <c r="AJ7" i="11" s="1"/>
  <c r="AJ8" i="11" s="1"/>
  <c r="AJ9" i="11" s="1"/>
  <c r="AJ10" i="11" s="1"/>
  <c r="AJ11" i="11" s="1"/>
  <c r="A37" i="8"/>
  <c r="BB41" i="8" s="1"/>
  <c r="A36" i="8"/>
  <c r="BB42" i="8" s="1"/>
  <c r="A35" i="8"/>
  <c r="BB39" i="8" s="1"/>
  <c r="A34" i="8"/>
  <c r="AX38" i="8" s="1"/>
  <c r="A33" i="8"/>
  <c r="AX42" i="8" s="1"/>
  <c r="A24" i="8"/>
  <c r="AP29" i="8" s="1"/>
  <c r="A23" i="8"/>
  <c r="BB29" i="8" s="1"/>
  <c r="A22" i="8"/>
  <c r="AX28" i="8" s="1"/>
  <c r="A21" i="8"/>
  <c r="AP23" i="8" s="1"/>
  <c r="A20" i="8"/>
  <c r="AP25" i="8" s="1"/>
  <c r="A11" i="8"/>
  <c r="BB12" i="8" s="1"/>
  <c r="A10" i="8"/>
  <c r="BB14" i="8" s="1"/>
  <c r="A9" i="8"/>
  <c r="AX15" i="8" s="1"/>
  <c r="A8" i="8"/>
  <c r="BB8" i="8" s="1"/>
  <c r="A7" i="8"/>
  <c r="AX16" i="8" s="1"/>
  <c r="AP39" i="8" l="1"/>
  <c r="AX34" i="8"/>
  <c r="AP19" i="11"/>
  <c r="AP18" i="11"/>
  <c r="U14" i="11"/>
  <c r="Y35" i="11"/>
  <c r="AX20" i="11"/>
  <c r="BB26" i="11"/>
  <c r="E17" i="11"/>
  <c r="AT20" i="11"/>
  <c r="BB21" i="11"/>
  <c r="AX18" i="11"/>
  <c r="AT19" i="11"/>
  <c r="AT24" i="11"/>
  <c r="BB27" i="11"/>
  <c r="Q17" i="11"/>
  <c r="BB20" i="11"/>
  <c r="BB25" i="11"/>
  <c r="AC23" i="11"/>
  <c r="AP26" i="11"/>
  <c r="I17" i="11"/>
  <c r="AT18" i="11"/>
  <c r="AX19" i="11"/>
  <c r="AP21" i="11"/>
  <c r="AT22" i="11"/>
  <c r="BB23" i="11"/>
  <c r="AX24" i="11"/>
  <c r="AT25" i="11"/>
  <c r="BB19" i="11"/>
  <c r="AP20" i="11"/>
  <c r="AT21" i="11"/>
  <c r="AX22" i="11"/>
  <c r="AP23" i="11"/>
  <c r="BB24" i="11"/>
  <c r="AX25" i="11"/>
  <c r="AT26" i="11"/>
  <c r="AX21" i="11"/>
  <c r="BB22" i="11"/>
  <c r="AT23" i="11"/>
  <c r="AP24" i="11"/>
  <c r="AX26" i="11"/>
  <c r="AT27" i="11"/>
  <c r="AP25" i="11"/>
  <c r="AP21" i="8"/>
  <c r="BB24" i="8"/>
  <c r="AT20" i="8"/>
  <c r="BB26" i="8"/>
  <c r="AP26" i="8"/>
  <c r="AX23" i="8"/>
  <c r="AP40" i="8"/>
  <c r="AX8" i="8"/>
  <c r="AX24" i="8"/>
  <c r="AT29" i="8"/>
  <c r="AP42" i="8"/>
  <c r="AP37" i="8"/>
  <c r="AP33" i="8"/>
  <c r="BB34" i="8"/>
  <c r="AT37" i="8"/>
  <c r="AT42" i="8"/>
  <c r="AX22" i="8"/>
  <c r="AT25" i="8"/>
  <c r="AP27" i="8"/>
  <c r="AT33" i="8"/>
  <c r="AP35" i="8"/>
  <c r="AX37" i="8"/>
  <c r="AX40" i="8"/>
  <c r="BB16" i="8"/>
  <c r="AX25" i="8"/>
  <c r="AX27" i="8"/>
  <c r="AP34" i="8"/>
  <c r="AP36" i="8"/>
  <c r="AT41" i="8"/>
  <c r="AX11" i="8"/>
  <c r="AX13" i="8"/>
  <c r="AT22" i="8"/>
  <c r="AX29" i="8"/>
  <c r="AT34" i="8"/>
  <c r="AT35" i="8"/>
  <c r="AT40" i="8"/>
  <c r="AX10" i="8"/>
  <c r="BB15" i="8"/>
  <c r="AX21" i="8"/>
  <c r="BB22" i="8"/>
  <c r="AX26" i="8"/>
  <c r="AP28" i="8"/>
  <c r="AT39" i="8"/>
  <c r="BB10" i="8"/>
  <c r="BB21" i="8"/>
  <c r="AT28" i="8"/>
  <c r="AX36" i="8"/>
  <c r="AP38" i="8"/>
  <c r="AX39" i="8"/>
  <c r="AP41" i="8"/>
  <c r="AT36" i="8"/>
  <c r="AT38" i="8"/>
  <c r="AX33" i="8"/>
  <c r="AX35" i="8"/>
  <c r="AX41" i="8"/>
  <c r="BB33" i="8"/>
  <c r="BB35" i="8"/>
  <c r="BB36" i="8"/>
  <c r="BB37" i="8"/>
  <c r="BB38" i="8"/>
  <c r="BB40" i="8"/>
  <c r="AT21" i="8"/>
  <c r="AT23" i="8"/>
  <c r="AT24" i="8"/>
  <c r="AP22" i="8"/>
  <c r="AP24" i="8"/>
  <c r="AT26" i="8"/>
  <c r="AT27" i="8"/>
  <c r="AX20" i="8"/>
  <c r="BB25" i="8"/>
  <c r="BB27" i="8"/>
  <c r="BB28" i="8"/>
  <c r="BB20" i="8"/>
  <c r="BB23" i="8"/>
  <c r="AP20" i="8"/>
  <c r="AX9" i="8"/>
  <c r="BB13" i="8"/>
  <c r="AX7" i="8"/>
  <c r="BB9" i="8"/>
  <c r="BB11" i="8"/>
  <c r="BB7" i="8"/>
  <c r="AX14" i="8"/>
  <c r="AX12" i="8"/>
  <c r="AJ32" i="8"/>
  <c r="AJ33" i="8" s="1"/>
  <c r="AJ34" i="8" s="1"/>
  <c r="AJ35" i="8" s="1"/>
  <c r="AJ36" i="8" s="1"/>
  <c r="AJ37" i="8" s="1"/>
  <c r="AJ38" i="8" s="1"/>
  <c r="AJ39" i="8" s="1"/>
  <c r="AJ40" i="8" s="1"/>
  <c r="AJ41" i="8" s="1"/>
  <c r="AJ42" i="8" s="1"/>
  <c r="AP31" i="8" s="1"/>
  <c r="AJ19" i="8"/>
  <c r="AJ20" i="8" s="1"/>
  <c r="AJ21" i="8" s="1"/>
  <c r="AJ22" i="8" s="1"/>
  <c r="AJ23" i="8" s="1"/>
  <c r="AJ24" i="8" s="1"/>
  <c r="AJ25" i="8" s="1"/>
  <c r="AJ26" i="8" s="1"/>
  <c r="AJ27" i="8" s="1"/>
  <c r="AJ28" i="8" s="1"/>
  <c r="AJ29" i="8" s="1"/>
  <c r="AP18" i="8" s="1"/>
  <c r="AJ6" i="8"/>
  <c r="AC37" i="8"/>
  <c r="AB37" i="8"/>
  <c r="AA37" i="8"/>
  <c r="Z37" i="8"/>
  <c r="Y37" i="8"/>
  <c r="Q37" i="8"/>
  <c r="M37" i="8"/>
  <c r="I37" i="8"/>
  <c r="E37" i="8"/>
  <c r="AC36" i="8"/>
  <c r="AB36" i="8"/>
  <c r="AA36" i="8"/>
  <c r="Z36" i="8"/>
  <c r="Y36" i="8"/>
  <c r="U36" i="8"/>
  <c r="M36" i="8"/>
  <c r="I36" i="8"/>
  <c r="E36" i="8"/>
  <c r="AC35" i="8"/>
  <c r="AB35" i="8"/>
  <c r="AA35" i="8"/>
  <c r="Z35" i="8"/>
  <c r="Y35" i="8"/>
  <c r="U35" i="8"/>
  <c r="Q35" i="8"/>
  <c r="I35" i="8"/>
  <c r="E35" i="8"/>
  <c r="AC34" i="8"/>
  <c r="AB34" i="8"/>
  <c r="AA34" i="8"/>
  <c r="Z34" i="8"/>
  <c r="Y34" i="8"/>
  <c r="U34" i="8"/>
  <c r="Q34" i="8"/>
  <c r="M34" i="8"/>
  <c r="E34" i="8"/>
  <c r="AC33" i="8"/>
  <c r="AB33" i="8"/>
  <c r="AA33" i="8"/>
  <c r="Z33" i="8"/>
  <c r="Y33" i="8"/>
  <c r="U33" i="8"/>
  <c r="Q33" i="8"/>
  <c r="M33" i="8"/>
  <c r="I33" i="8"/>
  <c r="U32" i="8"/>
  <c r="Q32" i="8"/>
  <c r="M32" i="8"/>
  <c r="I32" i="8"/>
  <c r="E32" i="8"/>
  <c r="AC24" i="8"/>
  <c r="AB24" i="8"/>
  <c r="AA24" i="8"/>
  <c r="Z24" i="8"/>
  <c r="Y24" i="8"/>
  <c r="Q24" i="8"/>
  <c r="M24" i="8"/>
  <c r="I24" i="8"/>
  <c r="E24" i="8"/>
  <c r="AC23" i="8"/>
  <c r="AB23" i="8"/>
  <c r="AA23" i="8"/>
  <c r="Z23" i="8"/>
  <c r="Y23" i="8"/>
  <c r="U23" i="8"/>
  <c r="M23" i="8"/>
  <c r="I23" i="8"/>
  <c r="E23" i="8"/>
  <c r="AC22" i="8"/>
  <c r="AB22" i="8"/>
  <c r="AA22" i="8"/>
  <c r="Z22" i="8"/>
  <c r="Y22" i="8"/>
  <c r="U22" i="8"/>
  <c r="Q22" i="8"/>
  <c r="I22" i="8"/>
  <c r="E22" i="8"/>
  <c r="AC21" i="8"/>
  <c r="AB21" i="8"/>
  <c r="AA21" i="8"/>
  <c r="Z21" i="8"/>
  <c r="Y21" i="8"/>
  <c r="U21" i="8"/>
  <c r="Q21" i="8"/>
  <c r="M21" i="8"/>
  <c r="E21" i="8"/>
  <c r="AC20" i="8"/>
  <c r="AB20" i="8"/>
  <c r="AA20" i="8"/>
  <c r="Z20" i="8"/>
  <c r="Y20" i="8"/>
  <c r="U20" i="8"/>
  <c r="Q20" i="8"/>
  <c r="M20" i="8"/>
  <c r="I20" i="8"/>
  <c r="U19" i="8"/>
  <c r="Q19" i="8"/>
  <c r="M19" i="8"/>
  <c r="I19" i="8"/>
  <c r="E19" i="8"/>
  <c r="AC11" i="8"/>
  <c r="AC10" i="8"/>
  <c r="AC9" i="8"/>
  <c r="AC8" i="8"/>
  <c r="AC38" i="8" l="1"/>
  <c r="AC25" i="8"/>
  <c r="AA8" i="8"/>
  <c r="Z8" i="8"/>
  <c r="Y8" i="8"/>
  <c r="AC7" i="8"/>
  <c r="AA7" i="8"/>
  <c r="Z7" i="8"/>
  <c r="Y7" i="8"/>
  <c r="AT16" i="8"/>
  <c r="AP16" i="8"/>
  <c r="AT15" i="8"/>
  <c r="AP15" i="8"/>
  <c r="AT14" i="8"/>
  <c r="AP14" i="8"/>
  <c r="AT13" i="8"/>
  <c r="AP13" i="8"/>
  <c r="AT12" i="8"/>
  <c r="AP12" i="8"/>
  <c r="AT11" i="8"/>
  <c r="AP11" i="8"/>
  <c r="Q11" i="8"/>
  <c r="M11" i="8"/>
  <c r="I11" i="8"/>
  <c r="E11" i="8"/>
  <c r="AT10" i="8"/>
  <c r="AP10" i="8"/>
  <c r="U10" i="8"/>
  <c r="M10" i="8"/>
  <c r="I10" i="8"/>
  <c r="AA10" i="8" s="1"/>
  <c r="E10" i="8"/>
  <c r="Y10" i="8" s="1"/>
  <c r="AT9" i="8"/>
  <c r="AP9" i="8"/>
  <c r="U9" i="8"/>
  <c r="Q9" i="8"/>
  <c r="I9" i="8"/>
  <c r="E9" i="8"/>
  <c r="AA9" i="8" s="1"/>
  <c r="AT8" i="8"/>
  <c r="AP8" i="8"/>
  <c r="U8" i="8"/>
  <c r="Q8" i="8"/>
  <c r="M8" i="8"/>
  <c r="E8" i="8"/>
  <c r="AT7" i="8"/>
  <c r="AP7" i="8"/>
  <c r="U7" i="8"/>
  <c r="Q7" i="8"/>
  <c r="M7" i="8"/>
  <c r="I7" i="8"/>
  <c r="AJ7" i="8"/>
  <c r="AJ8" i="8" s="1"/>
  <c r="AJ9" i="8" s="1"/>
  <c r="AJ10" i="8" s="1"/>
  <c r="AJ11" i="8" s="1"/>
  <c r="AJ12" i="8" s="1"/>
  <c r="AJ13" i="8" s="1"/>
  <c r="AJ14" i="8" s="1"/>
  <c r="AJ15" i="8" s="1"/>
  <c r="AJ16" i="8" s="1"/>
  <c r="AP5" i="8" s="1"/>
  <c r="U6" i="8"/>
  <c r="Q6" i="8"/>
  <c r="M6" i="8"/>
  <c r="I6" i="8"/>
  <c r="E6" i="8"/>
  <c r="Y11" i="8" l="1"/>
  <c r="Y9" i="8"/>
  <c r="AB9" i="8" s="1"/>
  <c r="Z9" i="8"/>
  <c r="Z11" i="8"/>
  <c r="AA11" i="8"/>
  <c r="Z10" i="8"/>
  <c r="AB10" i="8"/>
  <c r="AB7" i="8"/>
  <c r="AB8" i="8"/>
  <c r="AC12" i="8"/>
  <c r="U8" i="11"/>
  <c r="U7" i="11"/>
  <c r="U6" i="11"/>
  <c r="U9" i="11" l="1"/>
  <c r="AB11" i="8"/>
  <c r="I8" i="11"/>
  <c r="E8" i="11"/>
  <c r="M7" i="11"/>
  <c r="E7" i="11"/>
  <c r="M6" i="11"/>
  <c r="I6" i="11"/>
  <c r="AP6" i="11"/>
  <c r="AX7" i="11" s="1"/>
  <c r="M5" i="11"/>
  <c r="I5" i="11"/>
  <c r="E5" i="11"/>
  <c r="Q8" i="11" l="1"/>
  <c r="R8" i="11"/>
  <c r="S8" i="11"/>
  <c r="R7" i="11"/>
  <c r="Q7" i="11"/>
  <c r="S7" i="11"/>
  <c r="S6" i="11"/>
  <c r="R6" i="11"/>
  <c r="Q6" i="11"/>
  <c r="T8" i="11" l="1"/>
  <c r="T7" i="11"/>
  <c r="T6" i="11"/>
</calcChain>
</file>

<file path=xl/sharedStrings.xml><?xml version="1.0" encoding="utf-8"?>
<sst xmlns="http://schemas.openxmlformats.org/spreadsheetml/2006/main" count="354" uniqueCount="120">
  <si>
    <t>1、日程</t>
    <rPh sb="2" eb="4">
      <t>ニッテイ</t>
    </rPh>
    <phoneticPr fontId="1"/>
  </si>
  <si>
    <t>予選リーグ</t>
    <rPh sb="0" eb="2">
      <t>ヨセン</t>
    </rPh>
    <phoneticPr fontId="1"/>
  </si>
  <si>
    <t>決勝・交流リーグ</t>
    <rPh sb="0" eb="2">
      <t>ケッショウ</t>
    </rPh>
    <rPh sb="3" eb="5">
      <t>コウリュウ</t>
    </rPh>
    <phoneticPr fontId="1"/>
  </si>
  <si>
    <t>審判費の支給はありません。審判報告書の作成は、警告・退場のあった場合のみ。</t>
    <rPh sb="0" eb="2">
      <t>シンパン</t>
    </rPh>
    <rPh sb="2" eb="3">
      <t>ヒ</t>
    </rPh>
    <rPh sb="4" eb="6">
      <t>シキュウ</t>
    </rPh>
    <rPh sb="13" eb="15">
      <t>シンパン</t>
    </rPh>
    <rPh sb="15" eb="18">
      <t>ホウコクショ</t>
    </rPh>
    <rPh sb="19" eb="21">
      <t>サクセイ</t>
    </rPh>
    <rPh sb="23" eb="25">
      <t>ケイコク</t>
    </rPh>
    <rPh sb="26" eb="28">
      <t>タイジョウ</t>
    </rPh>
    <rPh sb="32" eb="34">
      <t>バアイ</t>
    </rPh>
    <phoneticPr fontId="1"/>
  </si>
  <si>
    <t>大会期間中警告を2回受けた選手は次の1試合に出場できない。</t>
    <rPh sb="16" eb="17">
      <t>ツギ</t>
    </rPh>
    <rPh sb="19" eb="21">
      <t>シアイ</t>
    </rPh>
    <rPh sb="22" eb="24">
      <t>シュツジョウ</t>
    </rPh>
    <phoneticPr fontId="1"/>
  </si>
  <si>
    <t>Ａブロック</t>
    <phoneticPr fontId="1"/>
  </si>
  <si>
    <t>Ｂブロック</t>
    <phoneticPr fontId="1"/>
  </si>
  <si>
    <t>Ｃブロック</t>
    <phoneticPr fontId="1"/>
  </si>
  <si>
    <t>会場</t>
    <rPh sb="0" eb="2">
      <t>カイジョウ</t>
    </rPh>
    <phoneticPr fontId="5"/>
  </si>
  <si>
    <t>車</t>
    <rPh sb="0" eb="1">
      <t>クルマ</t>
    </rPh>
    <phoneticPr fontId="5"/>
  </si>
  <si>
    <t>台</t>
    <rPh sb="0" eb="1">
      <t>ダイ</t>
    </rPh>
    <phoneticPr fontId="5"/>
  </si>
  <si>
    <t>勝</t>
    <rPh sb="0" eb="1">
      <t>カチ</t>
    </rPh>
    <phoneticPr fontId="5"/>
  </si>
  <si>
    <t>敗</t>
    <rPh sb="0" eb="1">
      <t>ハイ</t>
    </rPh>
    <phoneticPr fontId="5"/>
  </si>
  <si>
    <t>分</t>
    <rPh sb="0" eb="1">
      <t>ワ</t>
    </rPh>
    <phoneticPr fontId="5"/>
  </si>
  <si>
    <t>勝点</t>
    <rPh sb="0" eb="1">
      <t>カチ</t>
    </rPh>
    <rPh sb="1" eb="2">
      <t>テン</t>
    </rPh>
    <phoneticPr fontId="5"/>
  </si>
  <si>
    <t>順位</t>
    <rPh sb="0" eb="2">
      <t>ジュンイ</t>
    </rPh>
    <phoneticPr fontId="5"/>
  </si>
  <si>
    <t>開場</t>
    <rPh sb="0" eb="2">
      <t>カイジョウ</t>
    </rPh>
    <phoneticPr fontId="5"/>
  </si>
  <si>
    <t>対戦</t>
    <rPh sb="0" eb="2">
      <t>タイセン</t>
    </rPh>
    <phoneticPr fontId="5"/>
  </si>
  <si>
    <t>審判</t>
    <rPh sb="0" eb="2">
      <t>シンパン</t>
    </rPh>
    <phoneticPr fontId="5"/>
  </si>
  <si>
    <t>決勝Ⅰ</t>
    <rPh sb="0" eb="2">
      <t>ケッショウ</t>
    </rPh>
    <phoneticPr fontId="1"/>
  </si>
  <si>
    <t>決勝Ⅱ</t>
    <rPh sb="0" eb="2">
      <t>ケッショウ</t>
    </rPh>
    <phoneticPr fontId="1"/>
  </si>
  <si>
    <t>交流Ⅰ</t>
    <rPh sb="0" eb="2">
      <t>コウリュウ</t>
    </rPh>
    <phoneticPr fontId="1"/>
  </si>
  <si>
    <t>U-12　西区長杯少年サッカー大会
　　　　　　　　　　　　予選リーグ</t>
    <rPh sb="5" eb="6">
      <t>ニシ</t>
    </rPh>
    <rPh sb="6" eb="8">
      <t>クチョウ</t>
    </rPh>
    <rPh sb="8" eb="9">
      <t>ハイ</t>
    </rPh>
    <rPh sb="9" eb="11">
      <t>ショウネン</t>
    </rPh>
    <rPh sb="15" eb="17">
      <t>タイカイ</t>
    </rPh>
    <rPh sb="30" eb="32">
      <t>ヨセン</t>
    </rPh>
    <phoneticPr fontId="5"/>
  </si>
  <si>
    <t>2、協賛</t>
    <rPh sb="2" eb="4">
      <t>キョウサン</t>
    </rPh>
    <phoneticPr fontId="1"/>
  </si>
  <si>
    <t>各チーム2名の帯同審判をお願いします。</t>
    <rPh sb="0" eb="1">
      <t>カク</t>
    </rPh>
    <rPh sb="5" eb="6">
      <t>メイ</t>
    </rPh>
    <rPh sb="7" eb="9">
      <t>タイドウ</t>
    </rPh>
    <rPh sb="9" eb="11">
      <t>シンパン</t>
    </rPh>
    <rPh sb="13" eb="14">
      <t>ネガ</t>
    </rPh>
    <phoneticPr fontId="1"/>
  </si>
  <si>
    <t>競技規則は、本年度(公財)日本サッカー協会制定の「サッカー競技規則」による。</t>
    <rPh sb="0" eb="2">
      <t>キョウギ</t>
    </rPh>
    <rPh sb="2" eb="4">
      <t>キソク</t>
    </rPh>
    <rPh sb="6" eb="9">
      <t>ホンネンド</t>
    </rPh>
    <rPh sb="10" eb="11">
      <t>コウ</t>
    </rPh>
    <rPh sb="11" eb="12">
      <t>ザイ</t>
    </rPh>
    <rPh sb="13" eb="15">
      <t>ニホン</t>
    </rPh>
    <rPh sb="19" eb="21">
      <t>キョウカイ</t>
    </rPh>
    <rPh sb="21" eb="23">
      <t>セイテイ</t>
    </rPh>
    <rPh sb="29" eb="31">
      <t>キョウギ</t>
    </rPh>
    <rPh sb="31" eb="33">
      <t>キソク</t>
    </rPh>
    <phoneticPr fontId="1"/>
  </si>
  <si>
    <r>
      <rPr>
        <u val="double"/>
        <sz val="10"/>
        <color theme="1"/>
        <rFont val="HG丸ｺﾞｼｯｸM-PRO"/>
        <family val="3"/>
        <charset val="128"/>
      </rPr>
      <t>ゲーム風景</t>
    </r>
    <r>
      <rPr>
        <sz val="10"/>
        <color theme="1"/>
        <rFont val="HG丸ｺﾞｼｯｸM-PRO"/>
        <family val="3"/>
        <charset val="128"/>
      </rPr>
      <t>（数枚で結構です）の送信をお願いします。</t>
    </r>
    <rPh sb="3" eb="5">
      <t>フウケイ</t>
    </rPh>
    <rPh sb="6" eb="8">
      <t>スウマイ</t>
    </rPh>
    <rPh sb="9" eb="11">
      <t>ケッコウ</t>
    </rPh>
    <rPh sb="15" eb="17">
      <t>ソウシン</t>
    </rPh>
    <rPh sb="19" eb="20">
      <t>ネガ</t>
    </rPh>
    <phoneticPr fontId="1"/>
  </si>
  <si>
    <t>大会において退場処分を受けた選手は次の1試合に出場できない。</t>
    <rPh sb="0" eb="2">
      <t>タイカイ</t>
    </rPh>
    <rPh sb="6" eb="8">
      <t>タイジョウ</t>
    </rPh>
    <rPh sb="8" eb="10">
      <t>ショブン</t>
    </rPh>
    <rPh sb="11" eb="12">
      <t>ウ</t>
    </rPh>
    <rPh sb="14" eb="16">
      <t>センシュ</t>
    </rPh>
    <rPh sb="17" eb="18">
      <t>ツギ</t>
    </rPh>
    <rPh sb="20" eb="22">
      <t>シアイ</t>
    </rPh>
    <rPh sb="23" eb="25">
      <t>シュツジョウ</t>
    </rPh>
    <phoneticPr fontId="1"/>
  </si>
  <si>
    <t>3、参加費</t>
    <rPh sb="2" eb="4">
      <t>サンカ</t>
    </rPh>
    <rPh sb="4" eb="5">
      <t>ヒ</t>
    </rPh>
    <phoneticPr fontId="1"/>
  </si>
  <si>
    <t>4、予選・決勝・交流</t>
    <rPh sb="2" eb="4">
      <t>ヨセン</t>
    </rPh>
    <rPh sb="5" eb="7">
      <t>ケッショウ</t>
    </rPh>
    <rPh sb="8" eb="10">
      <t>コウリュウ</t>
    </rPh>
    <phoneticPr fontId="1"/>
  </si>
  <si>
    <t>5、競技方法、競技規則</t>
    <rPh sb="2" eb="4">
      <t>キョウギ</t>
    </rPh>
    <rPh sb="4" eb="6">
      <t>ホウホウ</t>
    </rPh>
    <rPh sb="7" eb="9">
      <t>キョウギ</t>
    </rPh>
    <rPh sb="9" eb="11">
      <t>キソク</t>
    </rPh>
    <phoneticPr fontId="1"/>
  </si>
  <si>
    <t>6、会場校</t>
    <rPh sb="2" eb="4">
      <t>カイジョウ</t>
    </rPh>
    <rPh sb="4" eb="5">
      <t>コウ</t>
    </rPh>
    <phoneticPr fontId="1"/>
  </si>
  <si>
    <t>7、組合せ</t>
    <rPh sb="2" eb="4">
      <t>クミアワ</t>
    </rPh>
    <phoneticPr fontId="1"/>
  </si>
  <si>
    <t>-</t>
    <phoneticPr fontId="1"/>
  </si>
  <si>
    <t>得失</t>
    <rPh sb="0" eb="1">
      <t>トク</t>
    </rPh>
    <rPh sb="1" eb="2">
      <t>シツ</t>
    </rPh>
    <phoneticPr fontId="5"/>
  </si>
  <si>
    <t>指導者打合</t>
    <rPh sb="0" eb="3">
      <t>シドウシャ</t>
    </rPh>
    <rPh sb="3" eb="5">
      <t>ウチアワ</t>
    </rPh>
    <phoneticPr fontId="5"/>
  </si>
  <si>
    <t>ア</t>
    <phoneticPr fontId="1"/>
  </si>
  <si>
    <t>イ</t>
    <phoneticPr fontId="1"/>
  </si>
  <si>
    <t>ウ</t>
    <phoneticPr fontId="1"/>
  </si>
  <si>
    <t>エ</t>
    <phoneticPr fontId="1"/>
  </si>
  <si>
    <t>カ</t>
    <phoneticPr fontId="1"/>
  </si>
  <si>
    <t>決勝Ⅰブロック</t>
    <rPh sb="0" eb="2">
      <t>ケッショウ</t>
    </rPh>
    <phoneticPr fontId="1"/>
  </si>
  <si>
    <t>決勝Ⅱブロック</t>
    <rPh sb="0" eb="2">
      <t>ケッショウ</t>
    </rPh>
    <phoneticPr fontId="1"/>
  </si>
  <si>
    <t>メンバー表は不要。</t>
    <rPh sb="4" eb="5">
      <t>ヒョウ</t>
    </rPh>
    <rPh sb="6" eb="8">
      <t>フヨウ</t>
    </rPh>
    <phoneticPr fontId="1"/>
  </si>
  <si>
    <r>
      <t>西区役所地域課に報告するため、最終日に各会場にて</t>
    </r>
    <r>
      <rPr>
        <u val="double"/>
        <sz val="10"/>
        <color theme="1"/>
        <rFont val="HG丸ｺﾞｼｯｸM-PRO"/>
        <family val="3"/>
        <charset val="128"/>
      </rPr>
      <t>1位チームの集合写真（盾を中心に）</t>
    </r>
    <r>
      <rPr>
        <sz val="10"/>
        <color theme="1"/>
        <rFont val="HG丸ｺﾞｼｯｸM-PRO"/>
        <family val="3"/>
        <charset val="128"/>
      </rPr>
      <t>、</t>
    </r>
    <rPh sb="0" eb="2">
      <t>ニシク</t>
    </rPh>
    <rPh sb="2" eb="4">
      <t>ヤクショ</t>
    </rPh>
    <rPh sb="4" eb="6">
      <t>チイキ</t>
    </rPh>
    <rPh sb="6" eb="7">
      <t>カ</t>
    </rPh>
    <rPh sb="8" eb="10">
      <t>ホウコク</t>
    </rPh>
    <rPh sb="15" eb="18">
      <t>サイシュウビ</t>
    </rPh>
    <rPh sb="19" eb="22">
      <t>カクカイジョウ</t>
    </rPh>
    <rPh sb="25" eb="26">
      <t>イ</t>
    </rPh>
    <rPh sb="30" eb="32">
      <t>シュウゴウ</t>
    </rPh>
    <rPh sb="32" eb="34">
      <t>シャシン</t>
    </rPh>
    <rPh sb="35" eb="36">
      <t>タテ</t>
    </rPh>
    <rPh sb="37" eb="39">
      <t>チュウシン</t>
    </rPh>
    <phoneticPr fontId="1"/>
  </si>
  <si>
    <t>試合時間</t>
    <rPh sb="0" eb="2">
      <t>シアイ</t>
    </rPh>
    <rPh sb="2" eb="4">
      <t>ジカン</t>
    </rPh>
    <phoneticPr fontId="1"/>
  </si>
  <si>
    <t>第３８回　西区長杯少年サッカー大会　&lt;U-12&gt;　開催要項</t>
    <rPh sb="0" eb="1">
      <t>ダイ</t>
    </rPh>
    <rPh sb="3" eb="4">
      <t>カイ</t>
    </rPh>
    <rPh sb="5" eb="6">
      <t>ニシ</t>
    </rPh>
    <rPh sb="6" eb="8">
      <t>クチョウ</t>
    </rPh>
    <rPh sb="8" eb="9">
      <t>ハイ</t>
    </rPh>
    <rPh sb="9" eb="11">
      <t>ショウネン</t>
    </rPh>
    <rPh sb="15" eb="17">
      <t>タイカイ</t>
    </rPh>
    <rPh sb="25" eb="27">
      <t>カイサイ</t>
    </rPh>
    <rPh sb="27" eb="29">
      <t>ヨウコウ</t>
    </rPh>
    <phoneticPr fontId="1"/>
  </si>
  <si>
    <t>10月21日(日)</t>
    <rPh sb="2" eb="3">
      <t>ガツ</t>
    </rPh>
    <rPh sb="5" eb="6">
      <t>ニチ</t>
    </rPh>
    <rPh sb="7" eb="8">
      <t>ニチ</t>
    </rPh>
    <phoneticPr fontId="1"/>
  </si>
  <si>
    <t>10月28日(日)</t>
    <rPh sb="2" eb="3">
      <t>ガツ</t>
    </rPh>
    <rPh sb="5" eb="6">
      <t>ニチ</t>
    </rPh>
    <rPh sb="7" eb="8">
      <t>ニチ</t>
    </rPh>
    <phoneticPr fontId="1"/>
  </si>
  <si>
    <t>エントリー全15チーム（2チームエントリー：西野第二）</t>
    <rPh sb="5" eb="6">
      <t>ゼン</t>
    </rPh>
    <rPh sb="22" eb="24">
      <t>ニシノ</t>
    </rPh>
    <rPh sb="24" eb="26">
      <t>ダイニ</t>
    </rPh>
    <phoneticPr fontId="1"/>
  </si>
  <si>
    <t>オ</t>
    <phoneticPr fontId="1"/>
  </si>
  <si>
    <t>リーグ戦順位決定方法は、①勝点（勝3、分1、負0）②得失点③総得点④対戦成績⑤抽選。</t>
    <rPh sb="3" eb="4">
      <t>セン</t>
    </rPh>
    <rPh sb="4" eb="6">
      <t>ジュンイ</t>
    </rPh>
    <rPh sb="6" eb="8">
      <t>ケッテイ</t>
    </rPh>
    <rPh sb="8" eb="10">
      <t>ホウホウ</t>
    </rPh>
    <rPh sb="13" eb="14">
      <t>カ</t>
    </rPh>
    <rPh sb="14" eb="15">
      <t>テン</t>
    </rPh>
    <rPh sb="16" eb="17">
      <t>カ</t>
    </rPh>
    <rPh sb="19" eb="20">
      <t>ワ</t>
    </rPh>
    <rPh sb="22" eb="23">
      <t>マ</t>
    </rPh>
    <rPh sb="26" eb="29">
      <t>トクシッテン</t>
    </rPh>
    <rPh sb="30" eb="33">
      <t>ソウトクテン</t>
    </rPh>
    <rPh sb="34" eb="36">
      <t>タイセン</t>
    </rPh>
    <rPh sb="36" eb="38">
      <t>セイセキ</t>
    </rPh>
    <rPh sb="39" eb="41">
      <t>チュウセン</t>
    </rPh>
    <phoneticPr fontId="1"/>
  </si>
  <si>
    <t>抽選方法、予備抽選でくじを引く順番を決め、本抽選で順位を決定する。</t>
    <rPh sb="0" eb="2">
      <t>チュウセン</t>
    </rPh>
    <rPh sb="2" eb="4">
      <t>ホウホウ</t>
    </rPh>
    <rPh sb="5" eb="7">
      <t>ヨビ</t>
    </rPh>
    <rPh sb="7" eb="9">
      <t>チュウセン</t>
    </rPh>
    <rPh sb="13" eb="14">
      <t>ヒ</t>
    </rPh>
    <rPh sb="15" eb="17">
      <t>ジュンバン</t>
    </rPh>
    <rPh sb="18" eb="19">
      <t>キ</t>
    </rPh>
    <rPh sb="21" eb="22">
      <t>ホン</t>
    </rPh>
    <rPh sb="22" eb="24">
      <t>チュウセン</t>
    </rPh>
    <rPh sb="25" eb="27">
      <t>ジュンイ</t>
    </rPh>
    <rPh sb="28" eb="30">
      <t>ケッテイ</t>
    </rPh>
    <phoneticPr fontId="1"/>
  </si>
  <si>
    <t>決勝＆交流リーグ10月28日(日)</t>
    <rPh sb="0" eb="2">
      <t>ケッショウ</t>
    </rPh>
    <rPh sb="3" eb="5">
      <t>コウリュウ</t>
    </rPh>
    <rPh sb="10" eb="11">
      <t>ガツ</t>
    </rPh>
    <rPh sb="13" eb="14">
      <t>ニチ</t>
    </rPh>
    <rPh sb="15" eb="16">
      <t>ニチ</t>
    </rPh>
    <phoneticPr fontId="1"/>
  </si>
  <si>
    <r>
      <t>会場提供可能：八軒北、手稲東、宮の丘、八軒西</t>
    </r>
    <r>
      <rPr>
        <sz val="8"/>
        <color theme="1"/>
        <rFont val="HG丸ｺﾞｼｯｸM-PRO"/>
        <family val="3"/>
        <charset val="128"/>
      </rPr>
      <t>（9-13時）</t>
    </r>
    <r>
      <rPr>
        <sz val="10"/>
        <color theme="1"/>
        <rFont val="HG丸ｺﾞｼｯｸM-PRO"/>
        <family val="3"/>
        <charset val="128"/>
      </rPr>
      <t>、西園（</t>
    </r>
    <r>
      <rPr>
        <sz val="8"/>
        <color theme="1"/>
        <rFont val="HG丸ｺﾞｼｯｸM-PRO"/>
        <family val="3"/>
        <charset val="128"/>
      </rPr>
      <t>ピッチサイズ小さ目</t>
    </r>
    <r>
      <rPr>
        <sz val="10"/>
        <color theme="1"/>
        <rFont val="HG丸ｺﾞｼｯｸM-PRO"/>
        <family val="3"/>
        <charset val="128"/>
      </rPr>
      <t>）</t>
    </r>
    <rPh sb="0" eb="2">
      <t>カイジョウ</t>
    </rPh>
    <rPh sb="2" eb="4">
      <t>テイキョウ</t>
    </rPh>
    <rPh sb="4" eb="6">
      <t>カノウ</t>
    </rPh>
    <rPh sb="7" eb="9">
      <t>ハチケン</t>
    </rPh>
    <rPh sb="9" eb="10">
      <t>キタ</t>
    </rPh>
    <rPh sb="11" eb="13">
      <t>テイネ</t>
    </rPh>
    <rPh sb="13" eb="14">
      <t>ヒガシ</t>
    </rPh>
    <rPh sb="15" eb="16">
      <t>ミヤ</t>
    </rPh>
    <rPh sb="17" eb="18">
      <t>オカ</t>
    </rPh>
    <rPh sb="19" eb="21">
      <t>ハチケン</t>
    </rPh>
    <rPh sb="21" eb="22">
      <t>ニシ</t>
    </rPh>
    <rPh sb="27" eb="28">
      <t>ジ</t>
    </rPh>
    <rPh sb="30" eb="31">
      <t>セイ</t>
    </rPh>
    <rPh sb="31" eb="32">
      <t>エン</t>
    </rPh>
    <rPh sb="39" eb="40">
      <t>チイ</t>
    </rPh>
    <rPh sb="41" eb="42">
      <t>メ</t>
    </rPh>
    <phoneticPr fontId="1"/>
  </si>
  <si>
    <t>10月28日(日)　&lt;決勝・交流リーグ&gt;</t>
    <rPh sb="2" eb="3">
      <t>ガツ</t>
    </rPh>
    <rPh sb="5" eb="6">
      <t>ニチ</t>
    </rPh>
    <rPh sb="7" eb="8">
      <t>ニチ</t>
    </rPh>
    <rPh sb="11" eb="13">
      <t>ケッショウ</t>
    </rPh>
    <rPh sb="14" eb="16">
      <t>コウリュウ</t>
    </rPh>
    <phoneticPr fontId="1"/>
  </si>
  <si>
    <t>交流Ⅰブロック</t>
    <rPh sb="0" eb="2">
      <t>コウリュウ</t>
    </rPh>
    <phoneticPr fontId="1"/>
  </si>
  <si>
    <t>交流Ⅱブロック</t>
    <rPh sb="0" eb="2">
      <t>コウリュウ</t>
    </rPh>
    <phoneticPr fontId="1"/>
  </si>
  <si>
    <t>イ</t>
    <phoneticPr fontId="1"/>
  </si>
  <si>
    <t>上記以外のチームでフリー抽選</t>
    <rPh sb="0" eb="2">
      <t>ジョウキ</t>
    </rPh>
    <rPh sb="2" eb="4">
      <t>イガイ</t>
    </rPh>
    <rPh sb="12" eb="14">
      <t>チュウセン</t>
    </rPh>
    <phoneticPr fontId="1"/>
  </si>
  <si>
    <t>山田　稔</t>
    <rPh sb="0" eb="2">
      <t>ヤマダ</t>
    </rPh>
    <rPh sb="3" eb="4">
      <t>ミノル</t>
    </rPh>
    <phoneticPr fontId="1"/>
  </si>
  <si>
    <t>札幌市西区長　粟崎　寿也（あわさき　としや）様（西区役所・地域課の西様ご協力）</t>
    <rPh sb="0" eb="3">
      <t>サッポロシ</t>
    </rPh>
    <rPh sb="3" eb="5">
      <t>ニシク</t>
    </rPh>
    <rPh sb="5" eb="6">
      <t>チョウ</t>
    </rPh>
    <rPh sb="7" eb="8">
      <t>アワ</t>
    </rPh>
    <rPh sb="8" eb="9">
      <t>サキ</t>
    </rPh>
    <rPh sb="10" eb="12">
      <t>トシヤ</t>
    </rPh>
    <rPh sb="22" eb="23">
      <t>サマ</t>
    </rPh>
    <rPh sb="24" eb="26">
      <t>ニシク</t>
    </rPh>
    <rPh sb="26" eb="28">
      <t>ヤクショ</t>
    </rPh>
    <rPh sb="29" eb="31">
      <t>チイキ</t>
    </rPh>
    <rPh sb="31" eb="32">
      <t>カ</t>
    </rPh>
    <rPh sb="33" eb="34">
      <t>ニシ</t>
    </rPh>
    <rPh sb="34" eb="35">
      <t>サマ</t>
    </rPh>
    <rPh sb="36" eb="38">
      <t>キョウリョク</t>
    </rPh>
    <phoneticPr fontId="1"/>
  </si>
  <si>
    <t>3,500円：9/26(水)指導者会議（ちえりあ19:00～）後の西区会議(抽選)にて徴収</t>
    <rPh sb="5" eb="6">
      <t>エン</t>
    </rPh>
    <rPh sb="12" eb="13">
      <t>スイ</t>
    </rPh>
    <rPh sb="14" eb="17">
      <t>シドウシャ</t>
    </rPh>
    <rPh sb="17" eb="19">
      <t>カイギ</t>
    </rPh>
    <rPh sb="31" eb="32">
      <t>ゴ</t>
    </rPh>
    <rPh sb="33" eb="35">
      <t>ニシク</t>
    </rPh>
    <rPh sb="35" eb="37">
      <t>カイギ</t>
    </rPh>
    <rPh sb="38" eb="40">
      <t>チュウセン</t>
    </rPh>
    <rPh sb="43" eb="45">
      <t>チョウシュウ</t>
    </rPh>
    <phoneticPr fontId="1"/>
  </si>
  <si>
    <t>予選リーグ10月21日(日)：（会場校）八軒北、福井野、八軒</t>
    <rPh sb="0" eb="2">
      <t>ヨセン</t>
    </rPh>
    <rPh sb="7" eb="8">
      <t>ガツ</t>
    </rPh>
    <rPh sb="10" eb="11">
      <t>ニチ</t>
    </rPh>
    <rPh sb="12" eb="13">
      <t>ニチ</t>
    </rPh>
    <rPh sb="16" eb="18">
      <t>カイジョウ</t>
    </rPh>
    <rPh sb="18" eb="19">
      <t>コウ</t>
    </rPh>
    <rPh sb="20" eb="22">
      <t>ハチケン</t>
    </rPh>
    <rPh sb="22" eb="23">
      <t>キタ</t>
    </rPh>
    <rPh sb="24" eb="26">
      <t>フクイ</t>
    </rPh>
    <rPh sb="26" eb="27">
      <t>ノ</t>
    </rPh>
    <rPh sb="28" eb="30">
      <t>ハチケン</t>
    </rPh>
    <phoneticPr fontId="1"/>
  </si>
  <si>
    <t>8、予選リーグ抽選</t>
    <rPh sb="2" eb="4">
      <t>ヨセン</t>
    </rPh>
    <rPh sb="7" eb="9">
      <t>チュウセン</t>
    </rPh>
    <phoneticPr fontId="1"/>
  </si>
  <si>
    <t>交流Ⅱ</t>
    <rPh sb="0" eb="2">
      <t>コウリュウ</t>
    </rPh>
    <phoneticPr fontId="1"/>
  </si>
  <si>
    <t>-</t>
    <phoneticPr fontId="1"/>
  </si>
  <si>
    <t>Ａブロック</t>
    <phoneticPr fontId="1"/>
  </si>
  <si>
    <t>Ａ</t>
    <phoneticPr fontId="1"/>
  </si>
  <si>
    <t>Ｂブロック</t>
    <phoneticPr fontId="1"/>
  </si>
  <si>
    <t>Ｂ</t>
    <phoneticPr fontId="1"/>
  </si>
  <si>
    <t>Ｃブロック</t>
    <phoneticPr fontId="1"/>
  </si>
  <si>
    <t>Ｃ</t>
    <phoneticPr fontId="1"/>
  </si>
  <si>
    <t>福井野小学校</t>
    <rPh sb="0" eb="2">
      <t>フクイ</t>
    </rPh>
    <rPh sb="2" eb="3">
      <t>ノ</t>
    </rPh>
    <rPh sb="3" eb="6">
      <t>ショウガッコウ</t>
    </rPh>
    <phoneticPr fontId="1"/>
  </si>
  <si>
    <t>八軒北小学校</t>
    <rPh sb="0" eb="2">
      <t>ハチケン</t>
    </rPh>
    <rPh sb="2" eb="3">
      <t>キタ</t>
    </rPh>
    <rPh sb="3" eb="6">
      <t>ショウガッコウ</t>
    </rPh>
    <phoneticPr fontId="1"/>
  </si>
  <si>
    <t>八軒小学校</t>
    <rPh sb="0" eb="2">
      <t>ハチケン</t>
    </rPh>
    <rPh sb="2" eb="5">
      <t>ショウガッコウ</t>
    </rPh>
    <phoneticPr fontId="1"/>
  </si>
  <si>
    <t>12分-3分-12分</t>
    <rPh sb="2" eb="3">
      <t>フン</t>
    </rPh>
    <rPh sb="5" eb="6">
      <t>フン</t>
    </rPh>
    <rPh sb="9" eb="10">
      <t>フン</t>
    </rPh>
    <phoneticPr fontId="1"/>
  </si>
  <si>
    <t>決勝Ⅰ･Ⅱ：3チームリーグ×2ブロック　1～3位の順位決定戦。</t>
    <rPh sb="0" eb="2">
      <t>ケッショウ</t>
    </rPh>
    <rPh sb="23" eb="24">
      <t>イ</t>
    </rPh>
    <rPh sb="25" eb="27">
      <t>ジュンイ</t>
    </rPh>
    <rPh sb="27" eb="30">
      <t>ケッテイセン</t>
    </rPh>
    <phoneticPr fontId="1"/>
  </si>
  <si>
    <t>交流Ⅰ：5チームリーグ×1ブロック　1～3位まで表彰</t>
    <rPh sb="0" eb="2">
      <t>コウリュウ</t>
    </rPh>
    <rPh sb="21" eb="22">
      <t>イ</t>
    </rPh>
    <rPh sb="24" eb="26">
      <t>ヒョウショウ</t>
    </rPh>
    <phoneticPr fontId="1"/>
  </si>
  <si>
    <t>交流Ⅱ：4チームリーグ×1ブロック　1・2位を表彰</t>
    <rPh sb="0" eb="2">
      <t>コウリュウ</t>
    </rPh>
    <rPh sb="21" eb="22">
      <t>イ</t>
    </rPh>
    <rPh sb="23" eb="25">
      <t>ヒョウショウ</t>
    </rPh>
    <phoneticPr fontId="1"/>
  </si>
  <si>
    <t>　（3位）交流Ⅰリーグ、（4位）交流Ⅱリーグ</t>
    <rPh sb="3" eb="4">
      <t>イ</t>
    </rPh>
    <rPh sb="5" eb="7">
      <t>コウリュウ</t>
    </rPh>
    <rPh sb="14" eb="15">
      <t>イ</t>
    </rPh>
    <rPh sb="16" eb="18">
      <t>コウリュウ</t>
    </rPh>
    <phoneticPr fontId="1"/>
  </si>
  <si>
    <t>　（1位）決勝Ⅰリーグ、（2位）決勝Ⅱリーグ</t>
    <phoneticPr fontId="1"/>
  </si>
  <si>
    <t>予選：5チームリーグ×3ブロック</t>
    <rPh sb="0" eb="2">
      <t>ヨセン</t>
    </rPh>
    <phoneticPr fontId="1"/>
  </si>
  <si>
    <t>　（5位）成績上位の1チームが交流Ⅱリーグ、他の2チームは交流Ⅰへ</t>
    <rPh sb="3" eb="4">
      <t>イ</t>
    </rPh>
    <rPh sb="5" eb="7">
      <t>セイセキ</t>
    </rPh>
    <rPh sb="7" eb="9">
      <t>ジョウイ</t>
    </rPh>
    <rPh sb="15" eb="17">
      <t>コウリュウ</t>
    </rPh>
    <rPh sb="22" eb="23">
      <t>ホカ</t>
    </rPh>
    <rPh sb="29" eb="31">
      <t>コウリュウ</t>
    </rPh>
    <phoneticPr fontId="1"/>
  </si>
  <si>
    <t>審判は主審・副審（2名）の3名を基本とする。</t>
    <rPh sb="0" eb="2">
      <t>シンパン</t>
    </rPh>
    <rPh sb="3" eb="5">
      <t>シュシン</t>
    </rPh>
    <rPh sb="6" eb="8">
      <t>フクシン</t>
    </rPh>
    <rPh sb="10" eb="11">
      <t>メイ</t>
    </rPh>
    <rPh sb="14" eb="15">
      <t>メイ</t>
    </rPh>
    <rPh sb="16" eb="18">
      <t>キホン</t>
    </rPh>
    <phoneticPr fontId="1"/>
  </si>
  <si>
    <t>審判経験の少ない資格保持者に、より多く体験機会の提供をお願いします。</t>
    <rPh sb="0" eb="2">
      <t>シンパン</t>
    </rPh>
    <rPh sb="2" eb="4">
      <t>ケイケン</t>
    </rPh>
    <rPh sb="5" eb="6">
      <t>スク</t>
    </rPh>
    <rPh sb="8" eb="10">
      <t>シカク</t>
    </rPh>
    <rPh sb="10" eb="13">
      <t>ホジシャ</t>
    </rPh>
    <rPh sb="17" eb="18">
      <t>オオ</t>
    </rPh>
    <rPh sb="19" eb="21">
      <t>タイケン</t>
    </rPh>
    <rPh sb="21" eb="23">
      <t>キカイ</t>
    </rPh>
    <rPh sb="24" eb="26">
      <t>テイキョウ</t>
    </rPh>
    <rPh sb="28" eb="29">
      <t>ネガ</t>
    </rPh>
    <phoneticPr fontId="1"/>
  </si>
  <si>
    <t>会場設営費は連盟の規定に準じて、1ゲーム@￥1,000。</t>
    <rPh sb="0" eb="2">
      <t>カイジョウ</t>
    </rPh>
    <rPh sb="2" eb="4">
      <t>セツエイ</t>
    </rPh>
    <rPh sb="4" eb="5">
      <t>ヒ</t>
    </rPh>
    <rPh sb="6" eb="8">
      <t>レンメイ</t>
    </rPh>
    <rPh sb="9" eb="11">
      <t>キテイ</t>
    </rPh>
    <rPh sb="12" eb="13">
      <t>ジュン</t>
    </rPh>
    <phoneticPr fontId="1"/>
  </si>
  <si>
    <t>会場校：八軒北、福井野、八軒</t>
    <rPh sb="0" eb="2">
      <t>カイジョウ</t>
    </rPh>
    <rPh sb="2" eb="3">
      <t>コウ</t>
    </rPh>
    <rPh sb="12" eb="14">
      <t>ハチケン</t>
    </rPh>
    <phoneticPr fontId="1"/>
  </si>
  <si>
    <t>複数チーム：西野第二（予選リーグは別のブロックに振り分ける）</t>
    <rPh sb="0" eb="2">
      <t>フクスウ</t>
    </rPh>
    <rPh sb="6" eb="8">
      <t>ニシノ</t>
    </rPh>
    <rPh sb="8" eb="10">
      <t>ダイニ</t>
    </rPh>
    <rPh sb="11" eb="13">
      <t>ヨセン</t>
    </rPh>
    <rPh sb="17" eb="18">
      <t>ベツ</t>
    </rPh>
    <rPh sb="24" eb="25">
      <t>フ</t>
    </rPh>
    <rPh sb="26" eb="27">
      <t>ワ</t>
    </rPh>
    <phoneticPr fontId="1"/>
  </si>
  <si>
    <t>予選リーグは24分（12分-3分-12分）、決勝・交流は別途決定します。</t>
    <rPh sb="0" eb="2">
      <t>ヨセン</t>
    </rPh>
    <rPh sb="22" eb="24">
      <t>ケッショウ</t>
    </rPh>
    <rPh sb="25" eb="27">
      <t>コウリュウ</t>
    </rPh>
    <rPh sb="28" eb="30">
      <t>ベット</t>
    </rPh>
    <rPh sb="30" eb="32">
      <t>ケッテイ</t>
    </rPh>
    <phoneticPr fontId="1"/>
  </si>
  <si>
    <t>決Ⅰ</t>
    <rPh sb="0" eb="1">
      <t>ケツ</t>
    </rPh>
    <phoneticPr fontId="1"/>
  </si>
  <si>
    <t>決Ⅱ</t>
    <rPh sb="0" eb="1">
      <t>ケツ</t>
    </rPh>
    <phoneticPr fontId="5"/>
  </si>
  <si>
    <t>～</t>
    <phoneticPr fontId="1"/>
  </si>
  <si>
    <t>交Ⅰ</t>
    <rPh sb="0" eb="1">
      <t>コウ</t>
    </rPh>
    <phoneticPr fontId="1"/>
  </si>
  <si>
    <t>交Ⅱ</t>
    <rPh sb="0" eb="1">
      <t>コウ</t>
    </rPh>
    <phoneticPr fontId="5"/>
  </si>
  <si>
    <t>15分-5分-15分</t>
    <rPh sb="2" eb="3">
      <t>フン</t>
    </rPh>
    <rPh sb="5" eb="6">
      <t>フン</t>
    </rPh>
    <rPh sb="9" eb="10">
      <t>フン</t>
    </rPh>
    <phoneticPr fontId="1"/>
  </si>
  <si>
    <t>12分-3分-12分</t>
    <rPh sb="2" eb="3">
      <t>フン</t>
    </rPh>
    <rPh sb="5" eb="6">
      <t>フン</t>
    </rPh>
    <rPh sb="9" eb="10">
      <t>フン</t>
    </rPh>
    <phoneticPr fontId="1"/>
  </si>
  <si>
    <t>U-12　西区長杯少年サッカー大会
　　　　　　　　決勝＆交流リーグ</t>
    <rPh sb="5" eb="6">
      <t>ニシ</t>
    </rPh>
    <rPh sb="6" eb="8">
      <t>クチョウ</t>
    </rPh>
    <rPh sb="8" eb="9">
      <t>ハイ</t>
    </rPh>
    <rPh sb="9" eb="11">
      <t>ショウネン</t>
    </rPh>
    <rPh sb="15" eb="17">
      <t>タイカイ</t>
    </rPh>
    <rPh sb="26" eb="28">
      <t>ケッショウ</t>
    </rPh>
    <rPh sb="29" eb="31">
      <t>コウリュウ</t>
    </rPh>
    <phoneticPr fontId="5"/>
  </si>
  <si>
    <t>決勝Ⅰ・Ⅱおよび交流Ⅰ・Ⅱで、盾の協賛をいただいています。</t>
    <rPh sb="0" eb="2">
      <t>ケッショウ</t>
    </rPh>
    <rPh sb="8" eb="10">
      <t>コウリュウ</t>
    </rPh>
    <phoneticPr fontId="1"/>
  </si>
  <si>
    <t>※1位～3位まで表彰（1位チームの写真）</t>
    <rPh sb="2" eb="3">
      <t>イ</t>
    </rPh>
    <rPh sb="5" eb="6">
      <t>イ</t>
    </rPh>
    <rPh sb="8" eb="10">
      <t>ヒョウショウ</t>
    </rPh>
    <rPh sb="12" eb="13">
      <t>イ</t>
    </rPh>
    <rPh sb="17" eb="19">
      <t>シャシン</t>
    </rPh>
    <phoneticPr fontId="1"/>
  </si>
  <si>
    <t>※1位～3位まで表彰（1位チームの写真）</t>
    <rPh sb="2" eb="3">
      <t>イ</t>
    </rPh>
    <rPh sb="5" eb="6">
      <t>イ</t>
    </rPh>
    <rPh sb="8" eb="10">
      <t>ヒョウショウ</t>
    </rPh>
    <rPh sb="12" eb="13">
      <t>イ</t>
    </rPh>
    <rPh sb="17" eb="19">
      <t>シャシン</t>
    </rPh>
    <phoneticPr fontId="1"/>
  </si>
  <si>
    <t>※1・2位表彰（1位チームの写真）</t>
    <rPh sb="4" eb="5">
      <t>イ</t>
    </rPh>
    <rPh sb="5" eb="7">
      <t>ヒョウショウ</t>
    </rPh>
    <rPh sb="9" eb="10">
      <t>イ</t>
    </rPh>
    <rPh sb="14" eb="16">
      <t>シャシン</t>
    </rPh>
    <phoneticPr fontId="1"/>
  </si>
  <si>
    <t>※順位決定方法（勝点→得失点差→総得点→当該対戦成績→抽選）</t>
    <rPh sb="1" eb="3">
      <t>ジュンイ</t>
    </rPh>
    <rPh sb="3" eb="5">
      <t>ケッテイ</t>
    </rPh>
    <rPh sb="5" eb="7">
      <t>ホウホウ</t>
    </rPh>
    <rPh sb="8" eb="9">
      <t>カ</t>
    </rPh>
    <rPh sb="9" eb="10">
      <t>テン</t>
    </rPh>
    <rPh sb="11" eb="15">
      <t>トクシッテンサ</t>
    </rPh>
    <rPh sb="16" eb="19">
      <t>ソウトクテン</t>
    </rPh>
    <rPh sb="20" eb="22">
      <t>トウガイ</t>
    </rPh>
    <rPh sb="22" eb="24">
      <t>タイセン</t>
    </rPh>
    <rPh sb="24" eb="26">
      <t>セイセキ</t>
    </rPh>
    <rPh sb="27" eb="29">
      <t>チュウセン</t>
    </rPh>
    <phoneticPr fontId="1"/>
  </si>
  <si>
    <t>イ</t>
    <phoneticPr fontId="1"/>
  </si>
  <si>
    <t>アプリーレ</t>
    <phoneticPr fontId="1"/>
  </si>
  <si>
    <t>山の手</t>
    <rPh sb="0" eb="1">
      <t>ヤマ</t>
    </rPh>
    <rPh sb="2" eb="3">
      <t>テ</t>
    </rPh>
    <phoneticPr fontId="1"/>
  </si>
  <si>
    <t>琴似中央</t>
    <rPh sb="0" eb="2">
      <t>コトニ</t>
    </rPh>
    <rPh sb="2" eb="4">
      <t>チュウオウ</t>
    </rPh>
    <phoneticPr fontId="1"/>
  </si>
  <si>
    <t>八軒北</t>
    <rPh sb="0" eb="2">
      <t>ハチケン</t>
    </rPh>
    <rPh sb="2" eb="3">
      <t>キタ</t>
    </rPh>
    <phoneticPr fontId="1"/>
  </si>
  <si>
    <t>BONITA</t>
    <phoneticPr fontId="1"/>
  </si>
  <si>
    <t>琴　似</t>
    <rPh sb="0" eb="1">
      <t>コト</t>
    </rPh>
    <rPh sb="2" eb="3">
      <t>ニ</t>
    </rPh>
    <phoneticPr fontId="1"/>
  </si>
  <si>
    <t>宮の丘</t>
    <rPh sb="0" eb="1">
      <t>ミヤ</t>
    </rPh>
    <rPh sb="2" eb="3">
      <t>オカ</t>
    </rPh>
    <phoneticPr fontId="1"/>
  </si>
  <si>
    <t>八　軒</t>
    <rPh sb="0" eb="1">
      <t>ハチ</t>
    </rPh>
    <rPh sb="2" eb="3">
      <t>ケン</t>
    </rPh>
    <phoneticPr fontId="1"/>
  </si>
  <si>
    <t>西野第二①</t>
    <rPh sb="0" eb="2">
      <t>ニシノ</t>
    </rPh>
    <rPh sb="2" eb="4">
      <t>ダイニ</t>
    </rPh>
    <phoneticPr fontId="1"/>
  </si>
  <si>
    <t>八軒西</t>
    <rPh sb="0" eb="2">
      <t>ハチケン</t>
    </rPh>
    <rPh sb="2" eb="3">
      <t>ニシ</t>
    </rPh>
    <phoneticPr fontId="1"/>
  </si>
  <si>
    <t>手稲東</t>
    <rPh sb="0" eb="2">
      <t>テイネ</t>
    </rPh>
    <rPh sb="2" eb="3">
      <t>ヒガシ</t>
    </rPh>
    <phoneticPr fontId="1"/>
  </si>
  <si>
    <t>西野第二②</t>
    <rPh sb="0" eb="2">
      <t>ニシノ</t>
    </rPh>
    <rPh sb="2" eb="4">
      <t>ダイニ</t>
    </rPh>
    <phoneticPr fontId="1"/>
  </si>
  <si>
    <t>福井野</t>
    <rPh sb="0" eb="2">
      <t>フクイ</t>
    </rPh>
    <rPh sb="2" eb="3">
      <t>ノ</t>
    </rPh>
    <phoneticPr fontId="1"/>
  </si>
  <si>
    <t>西　園</t>
    <rPh sb="0" eb="1">
      <t>セイ</t>
    </rPh>
    <rPh sb="2" eb="3">
      <t>エン</t>
    </rPh>
    <phoneticPr fontId="1"/>
  </si>
  <si>
    <t>発　寒</t>
    <rPh sb="0" eb="1">
      <t>ハツ</t>
    </rPh>
    <rPh sb="2" eb="3">
      <t>カン</t>
    </rPh>
    <phoneticPr fontId="1"/>
  </si>
  <si>
    <t>10月21日(日)　&lt;予選リーグ&gt;　　※太字会場校</t>
    <rPh sb="2" eb="3">
      <t>ガツ</t>
    </rPh>
    <rPh sb="5" eb="6">
      <t>ニチ</t>
    </rPh>
    <rPh sb="7" eb="8">
      <t>ニチ</t>
    </rPh>
    <rPh sb="11" eb="13">
      <t>ヨセン</t>
    </rPh>
    <rPh sb="20" eb="22">
      <t>フトジ</t>
    </rPh>
    <rPh sb="22" eb="24">
      <t>カイジョウ</t>
    </rPh>
    <rPh sb="24" eb="2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</si>
</sst>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:mm;@"/>
    <numFmt numFmtId="177" formatCode="\+General;\-General;&quot;±&quot;0"/>
    <numFmt numFmtId="178" formatCode="&quot;　&quot;&quot;ブ&quot;&quot;ロ&quot;&quot;ッ&quot;&quot;ク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u val="double"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177" fontId="6" fillId="0" borderId="0" xfId="1" applyNumberFormat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3" fontId="2" fillId="0" borderId="0" xfId="0" applyNumberFormat="1" applyFont="1">
      <alignment vertical="center"/>
    </xf>
    <xf numFmtId="0" fontId="6" fillId="0" borderId="2" xfId="1" applyFont="1" applyFill="1" applyBorder="1" applyAlignment="1">
      <alignment vertical="center" shrinkToFit="1"/>
    </xf>
    <xf numFmtId="0" fontId="6" fillId="2" borderId="3" xfId="1" applyFont="1" applyFill="1" applyBorder="1" applyAlignment="1">
      <alignment vertical="center" shrinkToFit="1"/>
    </xf>
    <xf numFmtId="0" fontId="6" fillId="2" borderId="4" xfId="1" applyFont="1" applyFill="1" applyBorder="1" applyAlignment="1">
      <alignment vertical="center" shrinkToFit="1"/>
    </xf>
    <xf numFmtId="0" fontId="6" fillId="0" borderId="2" xfId="1" applyNumberFormat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5" fillId="0" borderId="0" xfId="1" applyFont="1" applyFill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vertical="center" shrinkToFit="1"/>
    </xf>
    <xf numFmtId="0" fontId="7" fillId="0" borderId="12" xfId="1" applyFont="1" applyFill="1" applyBorder="1" applyAlignment="1">
      <alignment vertical="center" shrinkToFit="1"/>
    </xf>
    <xf numFmtId="0" fontId="6" fillId="0" borderId="0" xfId="1" applyFont="1" applyFill="1" applyAlignment="1">
      <alignment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58" fontId="2" fillId="0" borderId="0" xfId="0" applyNumberFormat="1" applyFont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shrinkToFit="1"/>
    </xf>
    <xf numFmtId="0" fontId="6" fillId="0" borderId="12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177" fontId="6" fillId="0" borderId="0" xfId="1" applyNumberFormat="1" applyFont="1" applyFill="1" applyBorder="1" applyAlignment="1">
      <alignment vertical="center" shrinkToFit="1"/>
    </xf>
    <xf numFmtId="0" fontId="6" fillId="0" borderId="16" xfId="1" applyFont="1" applyFill="1" applyBorder="1" applyAlignment="1">
      <alignment vertical="center" shrinkToFit="1"/>
    </xf>
    <xf numFmtId="20" fontId="6" fillId="0" borderId="0" xfId="1" applyNumberFormat="1" applyFont="1" applyFill="1" applyBorder="1" applyAlignment="1">
      <alignment horizontal="center" vertical="center" shrinkToFit="1"/>
    </xf>
    <xf numFmtId="0" fontId="16" fillId="0" borderId="0" xfId="1" applyFont="1" applyFill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177" fontId="11" fillId="0" borderId="0" xfId="1" applyNumberFormat="1" applyFont="1" applyFill="1" applyBorder="1" applyAlignment="1">
      <alignment horizontal="center" vertical="center" shrinkToFit="1"/>
    </xf>
    <xf numFmtId="177" fontId="11" fillId="4" borderId="0" xfId="1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58" fontId="2" fillId="0" borderId="0" xfId="0" applyNumberFormat="1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176" fontId="6" fillId="0" borderId="4" xfId="1" applyNumberFormat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3" borderId="12" xfId="1" applyFont="1" applyFill="1" applyBorder="1" applyAlignment="1">
      <alignment horizontal="center" vertical="center" shrinkToFit="1"/>
    </xf>
    <xf numFmtId="0" fontId="6" fillId="0" borderId="12" xfId="2" applyFont="1" applyFill="1" applyBorder="1" applyAlignment="1">
      <alignment horizontal="center" vertical="center" shrinkToFit="1"/>
    </xf>
    <xf numFmtId="0" fontId="6" fillId="3" borderId="0" xfId="2" applyFont="1" applyFill="1" applyBorder="1" applyAlignment="1">
      <alignment horizontal="center" vertical="center" shrinkToFit="1"/>
    </xf>
    <xf numFmtId="176" fontId="6" fillId="3" borderId="2" xfId="1" applyNumberFormat="1" applyFont="1" applyFill="1" applyBorder="1" applyAlignment="1">
      <alignment horizontal="center" vertical="center" shrinkToFit="1"/>
    </xf>
    <xf numFmtId="176" fontId="6" fillId="3" borderId="3" xfId="1" applyNumberFormat="1" applyFont="1" applyFill="1" applyBorder="1" applyAlignment="1">
      <alignment horizontal="center" vertical="center" shrinkToFit="1"/>
    </xf>
    <xf numFmtId="176" fontId="6" fillId="3" borderId="4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56" fontId="9" fillId="0" borderId="8" xfId="1" applyNumberFormat="1" applyFont="1" applyFill="1" applyBorder="1" applyAlignment="1">
      <alignment horizontal="center" vertical="center" shrinkToFit="1"/>
    </xf>
    <xf numFmtId="56" fontId="9" fillId="0" borderId="3" xfId="1" applyNumberFormat="1" applyFont="1" applyFill="1" applyBorder="1" applyAlignment="1">
      <alignment horizontal="center" vertical="center" shrinkToFit="1"/>
    </xf>
    <xf numFmtId="56" fontId="9" fillId="0" borderId="4" xfId="1" applyNumberFormat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wrapText="1" shrinkToFit="1"/>
    </xf>
    <xf numFmtId="0" fontId="6" fillId="0" borderId="0" xfId="1" applyFont="1" applyFill="1" applyAlignment="1">
      <alignment vertical="center" shrinkToFit="1"/>
    </xf>
    <xf numFmtId="178" fontId="6" fillId="0" borderId="2" xfId="1" applyNumberFormat="1" applyFont="1" applyFill="1" applyBorder="1" applyAlignment="1">
      <alignment horizontal="center" vertical="center" shrinkToFit="1"/>
    </xf>
    <xf numFmtId="178" fontId="6" fillId="0" borderId="3" xfId="1" applyNumberFormat="1" applyFont="1" applyFill="1" applyBorder="1" applyAlignment="1">
      <alignment horizontal="center" vertical="center" shrinkToFit="1"/>
    </xf>
    <xf numFmtId="178" fontId="6" fillId="0" borderId="4" xfId="1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0" fontId="9" fillId="3" borderId="12" xfId="1" applyFont="1" applyFill="1" applyBorder="1" applyAlignment="1">
      <alignment horizontal="center" vertical="center" shrinkToFit="1"/>
    </xf>
    <xf numFmtId="0" fontId="9" fillId="3" borderId="0" xfId="2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</cellXfs>
  <cellStyles count="3">
    <cellStyle name="標準" xfId="0" builtinId="0"/>
    <cellStyle name="標準_西区年間予定２００８" xfId="2"/>
    <cellStyle name="標準_全日本ﾌｯﾄ_西区年間予定２００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A10" workbookViewId="0">
      <selection activeCell="L46" sqref="L46:N46"/>
    </sheetView>
  </sheetViews>
  <sheetFormatPr defaultRowHeight="12"/>
  <cols>
    <col min="1" max="1" width="4.625" style="1" customWidth="1"/>
    <col min="2" max="2" width="4.625" style="18" customWidth="1"/>
    <col min="3" max="20" width="4.625" style="1" customWidth="1"/>
    <col min="21" max="16384" width="9" style="1"/>
  </cols>
  <sheetData>
    <row r="1" spans="1:19" ht="13.5" customHeight="1">
      <c r="A1" s="1" t="s">
        <v>46</v>
      </c>
      <c r="M1" s="36"/>
      <c r="N1" s="36"/>
      <c r="O1" s="36"/>
      <c r="P1" s="61">
        <v>43364</v>
      </c>
      <c r="Q1" s="61"/>
      <c r="R1" s="61"/>
      <c r="S1" s="61"/>
    </row>
    <row r="2" spans="1:19">
      <c r="S2" s="17" t="s">
        <v>60</v>
      </c>
    </row>
    <row r="3" spans="1:19">
      <c r="A3" s="1" t="s">
        <v>0</v>
      </c>
      <c r="C3" s="1" t="s">
        <v>1</v>
      </c>
      <c r="G3" s="1" t="s">
        <v>47</v>
      </c>
    </row>
    <row r="4" spans="1:19">
      <c r="C4" s="1" t="s">
        <v>2</v>
      </c>
      <c r="G4" s="1" t="s">
        <v>48</v>
      </c>
    </row>
    <row r="6" spans="1:19">
      <c r="A6" s="1" t="s">
        <v>23</v>
      </c>
      <c r="C6" s="1" t="s">
        <v>61</v>
      </c>
    </row>
    <row r="7" spans="1:19">
      <c r="C7" s="1" t="s">
        <v>98</v>
      </c>
    </row>
    <row r="9" spans="1:19">
      <c r="A9" s="1" t="s">
        <v>28</v>
      </c>
      <c r="C9" s="11" t="s">
        <v>62</v>
      </c>
    </row>
    <row r="11" spans="1:19">
      <c r="A11" s="1" t="s">
        <v>29</v>
      </c>
    </row>
    <row r="12" spans="1:19">
      <c r="B12" s="18" t="s">
        <v>36</v>
      </c>
      <c r="C12" s="1" t="s">
        <v>49</v>
      </c>
    </row>
    <row r="13" spans="1:19">
      <c r="B13" s="18" t="s">
        <v>103</v>
      </c>
      <c r="C13" s="1" t="s">
        <v>82</v>
      </c>
    </row>
    <row r="14" spans="1:19">
      <c r="C14" s="1" t="s">
        <v>81</v>
      </c>
    </row>
    <row r="15" spans="1:19">
      <c r="C15" s="1" t="s">
        <v>80</v>
      </c>
    </row>
    <row r="16" spans="1:19">
      <c r="C16" s="1" t="s">
        <v>83</v>
      </c>
    </row>
    <row r="17" spans="1:5">
      <c r="C17" s="1" t="s">
        <v>77</v>
      </c>
    </row>
    <row r="18" spans="1:5">
      <c r="C18" s="1" t="s">
        <v>78</v>
      </c>
    </row>
    <row r="19" spans="1:5">
      <c r="C19" s="1" t="s">
        <v>79</v>
      </c>
    </row>
    <row r="21" spans="1:5">
      <c r="A21" s="1" t="s">
        <v>30</v>
      </c>
    </row>
    <row r="22" spans="1:5">
      <c r="B22" s="18" t="s">
        <v>36</v>
      </c>
      <c r="C22" s="1" t="s">
        <v>43</v>
      </c>
    </row>
    <row r="23" spans="1:5">
      <c r="B23" s="18" t="s">
        <v>37</v>
      </c>
      <c r="C23" s="1" t="s">
        <v>45</v>
      </c>
      <c r="E23" s="1" t="s">
        <v>89</v>
      </c>
    </row>
    <row r="24" spans="1:5">
      <c r="B24" s="18" t="s">
        <v>38</v>
      </c>
      <c r="C24" s="1" t="s">
        <v>25</v>
      </c>
    </row>
    <row r="25" spans="1:5">
      <c r="B25" s="18" t="s">
        <v>39</v>
      </c>
      <c r="C25" s="1" t="s">
        <v>27</v>
      </c>
    </row>
    <row r="26" spans="1:5">
      <c r="C26" s="1" t="s">
        <v>4</v>
      </c>
    </row>
    <row r="27" spans="1:5">
      <c r="B27" s="18" t="s">
        <v>50</v>
      </c>
      <c r="C27" s="1" t="s">
        <v>84</v>
      </c>
    </row>
    <row r="28" spans="1:5">
      <c r="C28" s="1" t="s">
        <v>24</v>
      </c>
    </row>
    <row r="29" spans="1:5">
      <c r="C29" s="1" t="s">
        <v>3</v>
      </c>
    </row>
    <row r="30" spans="1:5">
      <c r="C30" s="1" t="s">
        <v>85</v>
      </c>
    </row>
    <row r="31" spans="1:5">
      <c r="B31" s="18" t="s">
        <v>40</v>
      </c>
      <c r="C31" s="1" t="s">
        <v>51</v>
      </c>
    </row>
    <row r="32" spans="1:5">
      <c r="C32" s="1" t="s">
        <v>52</v>
      </c>
    </row>
    <row r="34" spans="1:14">
      <c r="A34" s="1" t="s">
        <v>31</v>
      </c>
    </row>
    <row r="35" spans="1:14">
      <c r="B35" s="18" t="s">
        <v>36</v>
      </c>
      <c r="C35" s="1" t="s">
        <v>63</v>
      </c>
    </row>
    <row r="36" spans="1:14">
      <c r="B36" s="18" t="s">
        <v>37</v>
      </c>
      <c r="C36" s="1" t="s">
        <v>53</v>
      </c>
    </row>
    <row r="37" spans="1:14">
      <c r="C37" s="1" t="s">
        <v>54</v>
      </c>
    </row>
    <row r="38" spans="1:14">
      <c r="B38" s="18" t="s">
        <v>38</v>
      </c>
      <c r="C38" s="1" t="s">
        <v>44</v>
      </c>
    </row>
    <row r="39" spans="1:14">
      <c r="C39" s="1" t="s">
        <v>26</v>
      </c>
    </row>
    <row r="40" spans="1:14">
      <c r="B40" s="18" t="s">
        <v>39</v>
      </c>
      <c r="C40" s="1" t="s">
        <v>86</v>
      </c>
    </row>
    <row r="42" spans="1:14">
      <c r="A42" s="1" t="s">
        <v>32</v>
      </c>
      <c r="C42" s="1" t="s">
        <v>119</v>
      </c>
    </row>
    <row r="43" spans="1:14">
      <c r="C43" s="56" t="s">
        <v>5</v>
      </c>
      <c r="D43" s="56"/>
      <c r="E43" s="56"/>
      <c r="F43" s="56" t="s">
        <v>6</v>
      </c>
      <c r="G43" s="56"/>
      <c r="H43" s="56"/>
      <c r="I43" s="56" t="s">
        <v>7</v>
      </c>
      <c r="J43" s="56"/>
      <c r="K43" s="56"/>
      <c r="L43" s="62"/>
      <c r="M43" s="58"/>
      <c r="N43" s="58"/>
    </row>
    <row r="44" spans="1:14">
      <c r="B44" s="17"/>
      <c r="C44" s="49" t="s">
        <v>104</v>
      </c>
      <c r="D44" s="49"/>
      <c r="E44" s="49"/>
      <c r="F44" s="49" t="s">
        <v>109</v>
      </c>
      <c r="G44" s="49"/>
      <c r="H44" s="49"/>
      <c r="I44" s="49" t="s">
        <v>114</v>
      </c>
      <c r="J44" s="49"/>
      <c r="K44" s="49"/>
      <c r="L44" s="63"/>
      <c r="M44" s="64"/>
      <c r="N44" s="64"/>
    </row>
    <row r="45" spans="1:14">
      <c r="C45" s="49" t="s">
        <v>105</v>
      </c>
      <c r="D45" s="49"/>
      <c r="E45" s="49"/>
      <c r="F45" s="49" t="s">
        <v>110</v>
      </c>
      <c r="G45" s="49"/>
      <c r="H45" s="49"/>
      <c r="I45" s="49" t="s">
        <v>115</v>
      </c>
      <c r="J45" s="49"/>
      <c r="K45" s="49"/>
      <c r="L45" s="51"/>
      <c r="M45" s="52"/>
      <c r="N45" s="52"/>
    </row>
    <row r="46" spans="1:14">
      <c r="C46" s="49" t="s">
        <v>106</v>
      </c>
      <c r="D46" s="49"/>
      <c r="E46" s="49"/>
      <c r="F46" s="60" t="s">
        <v>111</v>
      </c>
      <c r="G46" s="60"/>
      <c r="H46" s="60"/>
      <c r="I46" s="60" t="s">
        <v>116</v>
      </c>
      <c r="J46" s="60"/>
      <c r="K46" s="60"/>
      <c r="L46" s="51"/>
      <c r="M46" s="52"/>
      <c r="N46" s="52"/>
    </row>
    <row r="47" spans="1:14">
      <c r="C47" s="60" t="s">
        <v>107</v>
      </c>
      <c r="D47" s="60"/>
      <c r="E47" s="60"/>
      <c r="F47" s="49" t="s">
        <v>112</v>
      </c>
      <c r="G47" s="49"/>
      <c r="H47" s="49"/>
      <c r="I47" s="49" t="s">
        <v>117</v>
      </c>
      <c r="J47" s="49"/>
      <c r="K47" s="50"/>
      <c r="L47" s="51"/>
      <c r="M47" s="52"/>
      <c r="N47" s="52"/>
    </row>
    <row r="48" spans="1:14">
      <c r="C48" s="49" t="s">
        <v>108</v>
      </c>
      <c r="D48" s="49"/>
      <c r="E48" s="49"/>
      <c r="F48" s="49" t="s">
        <v>113</v>
      </c>
      <c r="G48" s="49"/>
      <c r="H48" s="49"/>
      <c r="I48" s="49" t="s">
        <v>118</v>
      </c>
      <c r="J48" s="49"/>
      <c r="K48" s="50"/>
      <c r="L48" s="51"/>
      <c r="M48" s="52"/>
      <c r="N48" s="52"/>
    </row>
    <row r="49" spans="1:14">
      <c r="C49" s="1" t="s">
        <v>55</v>
      </c>
      <c r="L49" s="2"/>
      <c r="M49" s="2"/>
      <c r="N49" s="2"/>
    </row>
    <row r="50" spans="1:14">
      <c r="C50" s="56" t="s">
        <v>41</v>
      </c>
      <c r="D50" s="56"/>
      <c r="E50" s="56"/>
      <c r="F50" s="56" t="s">
        <v>42</v>
      </c>
      <c r="G50" s="56"/>
      <c r="H50" s="56"/>
      <c r="I50" s="56" t="s">
        <v>56</v>
      </c>
      <c r="J50" s="56"/>
      <c r="K50" s="56"/>
      <c r="L50" s="56" t="s">
        <v>57</v>
      </c>
      <c r="M50" s="56"/>
      <c r="N50" s="56"/>
    </row>
    <row r="51" spans="1:14">
      <c r="C51" s="56"/>
      <c r="D51" s="56"/>
      <c r="E51" s="56"/>
      <c r="F51" s="57"/>
      <c r="G51" s="57"/>
      <c r="H51" s="57"/>
      <c r="I51" s="56"/>
      <c r="J51" s="56"/>
      <c r="K51" s="56"/>
      <c r="L51" s="56"/>
      <c r="M51" s="56"/>
      <c r="N51" s="56"/>
    </row>
    <row r="52" spans="1:14">
      <c r="C52" s="57"/>
      <c r="D52" s="57"/>
      <c r="E52" s="57"/>
      <c r="F52" s="56"/>
      <c r="G52" s="56"/>
      <c r="H52" s="56"/>
      <c r="I52" s="56"/>
      <c r="J52" s="56"/>
      <c r="K52" s="56"/>
      <c r="L52" s="56"/>
      <c r="M52" s="56"/>
      <c r="N52" s="56"/>
    </row>
    <row r="53" spans="1:14">
      <c r="C53" s="56"/>
      <c r="D53" s="56"/>
      <c r="E53" s="56"/>
      <c r="F53" s="56"/>
      <c r="G53" s="56"/>
      <c r="H53" s="56"/>
      <c r="I53" s="57"/>
      <c r="J53" s="57"/>
      <c r="K53" s="57"/>
      <c r="L53" s="57"/>
      <c r="M53" s="57"/>
      <c r="N53" s="57"/>
    </row>
    <row r="54" spans="1:14">
      <c r="C54" s="58"/>
      <c r="D54" s="58"/>
      <c r="E54" s="58"/>
      <c r="F54" s="58"/>
      <c r="G54" s="58"/>
      <c r="H54" s="59"/>
      <c r="I54" s="56"/>
      <c r="J54" s="56"/>
      <c r="K54" s="56"/>
      <c r="L54" s="53"/>
      <c r="M54" s="54"/>
      <c r="N54" s="55"/>
    </row>
    <row r="55" spans="1:14">
      <c r="C55" s="2"/>
      <c r="D55" s="2"/>
      <c r="E55" s="2"/>
      <c r="F55" s="2"/>
      <c r="G55" s="2"/>
      <c r="H55" s="2"/>
      <c r="I55" s="53"/>
      <c r="J55" s="54"/>
      <c r="K55" s="55"/>
      <c r="L55" s="2"/>
      <c r="M55" s="2"/>
      <c r="N55" s="2"/>
    </row>
    <row r="56" spans="1:14">
      <c r="A56" s="1" t="s">
        <v>64</v>
      </c>
    </row>
    <row r="57" spans="1:14">
      <c r="B57" s="18" t="s">
        <v>36</v>
      </c>
      <c r="C57" s="1" t="s">
        <v>87</v>
      </c>
    </row>
    <row r="58" spans="1:14">
      <c r="B58" s="18" t="s">
        <v>58</v>
      </c>
      <c r="C58" s="1" t="s">
        <v>88</v>
      </c>
    </row>
    <row r="59" spans="1:14">
      <c r="B59" s="18" t="s">
        <v>38</v>
      </c>
      <c r="C59" s="1" t="s">
        <v>59</v>
      </c>
    </row>
  </sheetData>
  <mergeCells count="46">
    <mergeCell ref="P1:S1"/>
    <mergeCell ref="L43:N43"/>
    <mergeCell ref="F44:H44"/>
    <mergeCell ref="F45:H45"/>
    <mergeCell ref="I44:K44"/>
    <mergeCell ref="I45:K45"/>
    <mergeCell ref="L44:N44"/>
    <mergeCell ref="L45:N45"/>
    <mergeCell ref="C43:E43"/>
    <mergeCell ref="C44:E44"/>
    <mergeCell ref="C45:E45"/>
    <mergeCell ref="F43:H43"/>
    <mergeCell ref="I43:K43"/>
    <mergeCell ref="C46:E46"/>
    <mergeCell ref="F46:H46"/>
    <mergeCell ref="I46:K46"/>
    <mergeCell ref="L47:N47"/>
    <mergeCell ref="C47:E47"/>
    <mergeCell ref="F47:H47"/>
    <mergeCell ref="I47:K47"/>
    <mergeCell ref="I53:K53"/>
    <mergeCell ref="I50:K50"/>
    <mergeCell ref="I51:K51"/>
    <mergeCell ref="I52:K52"/>
    <mergeCell ref="L46:N46"/>
    <mergeCell ref="F50:H50"/>
    <mergeCell ref="F51:H51"/>
    <mergeCell ref="F52:H52"/>
    <mergeCell ref="C53:E53"/>
    <mergeCell ref="F53:H53"/>
    <mergeCell ref="C48:E48"/>
    <mergeCell ref="F48:H48"/>
    <mergeCell ref="I48:K48"/>
    <mergeCell ref="L48:N48"/>
    <mergeCell ref="I55:K55"/>
    <mergeCell ref="L50:N50"/>
    <mergeCell ref="L51:N51"/>
    <mergeCell ref="L52:N52"/>
    <mergeCell ref="L53:N53"/>
    <mergeCell ref="L54:N54"/>
    <mergeCell ref="C54:E54"/>
    <mergeCell ref="F54:H54"/>
    <mergeCell ref="I54:K54"/>
    <mergeCell ref="C50:E50"/>
    <mergeCell ref="C51:E51"/>
    <mergeCell ref="C52:E52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3"/>
  <sheetViews>
    <sheetView tabSelected="1" zoomScale="50" zoomScaleNormal="50" zoomScaleSheetLayoutView="40" workbookViewId="0">
      <selection activeCell="S1" sqref="S1:Z1"/>
    </sheetView>
  </sheetViews>
  <sheetFormatPr defaultColWidth="3.75" defaultRowHeight="27" customHeight="1"/>
  <cols>
    <col min="1" max="1" width="8" style="3" customWidth="1"/>
    <col min="2" max="25" width="3.75" style="3"/>
    <col min="26" max="26" width="3.75" style="4"/>
    <col min="27" max="27" width="3.75" style="3"/>
    <col min="28" max="54" width="3.75" style="4"/>
    <col min="55" max="56" width="3.75" style="19"/>
    <col min="57" max="16384" width="3.75" style="4"/>
  </cols>
  <sheetData>
    <row r="1" spans="1:59" ht="27" customHeight="1">
      <c r="A1" s="90" t="s">
        <v>22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  <c r="S1" s="96" t="s">
        <v>47</v>
      </c>
      <c r="T1" s="97"/>
      <c r="U1" s="97"/>
      <c r="V1" s="97"/>
      <c r="W1" s="97"/>
      <c r="X1" s="97"/>
      <c r="Y1" s="97"/>
      <c r="Z1" s="98"/>
    </row>
    <row r="2" spans="1:59" ht="27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  <c r="S2" s="99" t="s">
        <v>76</v>
      </c>
      <c r="T2" s="72"/>
      <c r="U2" s="72"/>
      <c r="V2" s="72"/>
      <c r="W2" s="72"/>
      <c r="X2" s="72"/>
      <c r="Y2" s="72"/>
      <c r="Z2" s="73"/>
      <c r="AB2" s="100" t="s">
        <v>102</v>
      </c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</row>
    <row r="3" spans="1:59" ht="27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22"/>
      <c r="T3" s="23"/>
      <c r="U3" s="23"/>
      <c r="V3" s="23"/>
      <c r="W3" s="23"/>
      <c r="X3" s="23"/>
      <c r="Y3" s="23"/>
      <c r="Z3" s="23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</row>
    <row r="4" spans="1:59" ht="27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88"/>
      <c r="T4" s="89"/>
      <c r="U4" s="89"/>
      <c r="V4" s="89"/>
      <c r="W4" s="89"/>
      <c r="X4" s="89"/>
      <c r="Y4" s="89"/>
      <c r="Z4" s="89"/>
      <c r="AA4" s="32"/>
      <c r="AB4" s="32"/>
      <c r="AC4" s="32"/>
      <c r="AD4" s="32"/>
      <c r="AE4" s="32"/>
      <c r="AF4" s="44"/>
      <c r="AG4" s="44"/>
      <c r="AH4" s="44"/>
      <c r="AI4" s="44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C4" s="45"/>
      <c r="BD4" s="4"/>
    </row>
    <row r="5" spans="1:59" ht="27" customHeight="1">
      <c r="A5" s="81" t="s">
        <v>8</v>
      </c>
      <c r="B5" s="81"/>
      <c r="C5" s="82" t="s">
        <v>74</v>
      </c>
      <c r="D5" s="82"/>
      <c r="E5" s="82"/>
      <c r="F5" s="82"/>
      <c r="G5" s="82"/>
      <c r="H5" s="82"/>
      <c r="I5" s="82"/>
      <c r="J5" s="39"/>
      <c r="K5" s="39"/>
      <c r="L5" s="39"/>
      <c r="M5" s="39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83" t="s">
        <v>9</v>
      </c>
      <c r="Z5" s="83"/>
      <c r="AA5" s="84">
        <v>5</v>
      </c>
      <c r="AB5" s="84"/>
      <c r="AC5" s="77" t="s">
        <v>10</v>
      </c>
      <c r="AD5" s="77"/>
      <c r="AE5" s="41"/>
      <c r="AF5" s="65" t="s">
        <v>16</v>
      </c>
      <c r="AG5" s="66"/>
      <c r="AH5" s="66"/>
      <c r="AI5" s="67"/>
      <c r="AJ5" s="85">
        <v>0.35416666666666669</v>
      </c>
      <c r="AK5" s="86"/>
      <c r="AL5" s="86"/>
      <c r="AM5" s="87"/>
      <c r="AN5" s="74" t="s">
        <v>92</v>
      </c>
      <c r="AO5" s="75"/>
      <c r="AP5" s="68">
        <f>+AJ16+(BG16/1440)</f>
        <v>0.60416666666666674</v>
      </c>
      <c r="AQ5" s="69"/>
      <c r="AR5" s="69"/>
      <c r="AS5" s="70"/>
      <c r="BC5" s="4"/>
      <c r="BD5" s="4"/>
      <c r="BG5" s="45"/>
    </row>
    <row r="6" spans="1:59" ht="27" customHeight="1">
      <c r="A6" s="65" t="s">
        <v>67</v>
      </c>
      <c r="B6" s="66"/>
      <c r="C6" s="66"/>
      <c r="D6" s="67"/>
      <c r="E6" s="65" t="str">
        <f>A7</f>
        <v>アプリーレ</v>
      </c>
      <c r="F6" s="66"/>
      <c r="G6" s="66"/>
      <c r="H6" s="67"/>
      <c r="I6" s="65" t="str">
        <f>A8</f>
        <v>山の手</v>
      </c>
      <c r="J6" s="66"/>
      <c r="K6" s="66"/>
      <c r="L6" s="67"/>
      <c r="M6" s="65" t="str">
        <f>A9</f>
        <v>琴似中央</v>
      </c>
      <c r="N6" s="66"/>
      <c r="O6" s="66"/>
      <c r="P6" s="67"/>
      <c r="Q6" s="65" t="str">
        <f>A10</f>
        <v>八軒北</v>
      </c>
      <c r="R6" s="66"/>
      <c r="S6" s="66"/>
      <c r="T6" s="67"/>
      <c r="U6" s="65" t="str">
        <f>A11</f>
        <v>BONITA</v>
      </c>
      <c r="V6" s="66"/>
      <c r="W6" s="66"/>
      <c r="X6" s="67"/>
      <c r="Y6" s="35" t="s">
        <v>11</v>
      </c>
      <c r="Z6" s="35" t="s">
        <v>12</v>
      </c>
      <c r="AA6" s="35" t="s">
        <v>13</v>
      </c>
      <c r="AB6" s="7" t="s">
        <v>14</v>
      </c>
      <c r="AC6" s="31" t="s">
        <v>34</v>
      </c>
      <c r="AD6" s="7" t="s">
        <v>15</v>
      </c>
      <c r="AE6" s="32"/>
      <c r="AF6" s="71" t="s">
        <v>35</v>
      </c>
      <c r="AG6" s="72"/>
      <c r="AH6" s="72"/>
      <c r="AI6" s="73"/>
      <c r="AJ6" s="68">
        <f>+AJ5+(BG6/1440)</f>
        <v>0.3611111111111111</v>
      </c>
      <c r="AK6" s="69"/>
      <c r="AL6" s="69"/>
      <c r="AM6" s="70"/>
      <c r="AN6" s="65"/>
      <c r="AO6" s="67"/>
      <c r="AP6" s="65" t="s">
        <v>17</v>
      </c>
      <c r="AQ6" s="66"/>
      <c r="AR6" s="66"/>
      <c r="AS6" s="66"/>
      <c r="AT6" s="66"/>
      <c r="AU6" s="66"/>
      <c r="AV6" s="66"/>
      <c r="AW6" s="67"/>
      <c r="AX6" s="65" t="s">
        <v>18</v>
      </c>
      <c r="AY6" s="66"/>
      <c r="AZ6" s="66"/>
      <c r="BA6" s="66"/>
      <c r="BB6" s="66"/>
      <c r="BC6" s="66"/>
      <c r="BD6" s="66"/>
      <c r="BE6" s="67"/>
      <c r="BG6" s="45">
        <v>10</v>
      </c>
    </row>
    <row r="7" spans="1:59" ht="27" customHeight="1">
      <c r="A7" s="65" t="str">
        <f>+要項!C44</f>
        <v>アプリーレ</v>
      </c>
      <c r="B7" s="66"/>
      <c r="C7" s="66"/>
      <c r="D7" s="67"/>
      <c r="E7" s="78"/>
      <c r="F7" s="79"/>
      <c r="G7" s="79"/>
      <c r="H7" s="80"/>
      <c r="I7" s="12" t="str">
        <f t="shared" ref="I7:I11" si="0">IF(J7="","",IF(J7&gt;L7,"○",IF(J7=L7,"△","●")))</f>
        <v/>
      </c>
      <c r="J7" s="13"/>
      <c r="K7" s="38" t="s">
        <v>66</v>
      </c>
      <c r="L7" s="14"/>
      <c r="M7" s="12" t="str">
        <f t="shared" ref="M7:M11" si="1">IF(N7="","",IF(N7&gt;P7,"○",IF(N7=P7,"△","●")))</f>
        <v/>
      </c>
      <c r="N7" s="13"/>
      <c r="O7" s="38" t="s">
        <v>66</v>
      </c>
      <c r="P7" s="14"/>
      <c r="Q7" s="12" t="str">
        <f t="shared" ref="Q7:Q9" si="2">IF(R7="","",IF(R7&gt;T7,"○",IF(R7=T7,"△","●")))</f>
        <v/>
      </c>
      <c r="R7" s="13"/>
      <c r="S7" s="38" t="s">
        <v>66</v>
      </c>
      <c r="T7" s="14"/>
      <c r="U7" s="12" t="str">
        <f t="shared" ref="U7:U10" si="3">IF(V7="","",IF(V7&gt;X7,"○",IF(V7=X7,"△","●")))</f>
        <v/>
      </c>
      <c r="V7" s="13"/>
      <c r="W7" s="38" t="s">
        <v>66</v>
      </c>
      <c r="X7" s="14"/>
      <c r="Y7" s="35" t="str">
        <f>IF(J7="","",COUNTIF($E7:$X7,"○"))</f>
        <v/>
      </c>
      <c r="Z7" s="35" t="str">
        <f>IF(J7="","",COUNTIF($E7:$X7,"●"))</f>
        <v/>
      </c>
      <c r="AA7" s="35" t="str">
        <f>IF(J7="","",COUNTIF($E7:$X7,"△"))</f>
        <v/>
      </c>
      <c r="AB7" s="16" t="str">
        <f>IF(J7="","",Y7*3+AA7*1)</f>
        <v/>
      </c>
      <c r="AC7" s="15" t="str">
        <f>IF(J7="","",J7+N7+R7+V7-L7-P7-T7-X7)</f>
        <v/>
      </c>
      <c r="AD7" s="35"/>
      <c r="AE7" s="32"/>
      <c r="AF7" s="65">
        <v>1</v>
      </c>
      <c r="AG7" s="66"/>
      <c r="AH7" s="66"/>
      <c r="AI7" s="67"/>
      <c r="AJ7" s="68">
        <f>+AJ6+(BG7/1440)+(BH7/1440)</f>
        <v>0.39583333333333331</v>
      </c>
      <c r="AK7" s="69"/>
      <c r="AL7" s="69"/>
      <c r="AM7" s="70"/>
      <c r="AN7" s="65" t="s">
        <v>68</v>
      </c>
      <c r="AO7" s="67"/>
      <c r="AP7" s="65" t="str">
        <f>+A7</f>
        <v>アプリーレ</v>
      </c>
      <c r="AQ7" s="66"/>
      <c r="AR7" s="66"/>
      <c r="AS7" s="67"/>
      <c r="AT7" s="65" t="str">
        <f>+A8</f>
        <v>山の手</v>
      </c>
      <c r="AU7" s="66"/>
      <c r="AV7" s="66"/>
      <c r="AW7" s="67"/>
      <c r="AX7" s="71" t="str">
        <f>+A10</f>
        <v>八軒北</v>
      </c>
      <c r="AY7" s="72"/>
      <c r="AZ7" s="72"/>
      <c r="BA7" s="73"/>
      <c r="BB7" s="71" t="str">
        <f>+A11</f>
        <v>BONITA</v>
      </c>
      <c r="BC7" s="72"/>
      <c r="BD7" s="72"/>
      <c r="BE7" s="73"/>
      <c r="BG7" s="45">
        <v>50</v>
      </c>
    </row>
    <row r="8" spans="1:59" ht="27" customHeight="1">
      <c r="A8" s="65" t="str">
        <f>+要項!C45</f>
        <v>山の手</v>
      </c>
      <c r="B8" s="66"/>
      <c r="C8" s="66"/>
      <c r="D8" s="67"/>
      <c r="E8" s="12" t="str">
        <f t="shared" ref="E8:E11" si="4">IF(F8="","",IF(F8&gt;H8,"○",IF(F8=H8,"△","●")))</f>
        <v/>
      </c>
      <c r="F8" s="46"/>
      <c r="G8" s="38" t="s">
        <v>66</v>
      </c>
      <c r="H8" s="14"/>
      <c r="I8" s="78"/>
      <c r="J8" s="79"/>
      <c r="K8" s="79"/>
      <c r="L8" s="80"/>
      <c r="M8" s="12" t="str">
        <f t="shared" si="1"/>
        <v/>
      </c>
      <c r="N8" s="13"/>
      <c r="O8" s="38" t="s">
        <v>66</v>
      </c>
      <c r="P8" s="14"/>
      <c r="Q8" s="12" t="str">
        <f t="shared" si="2"/>
        <v/>
      </c>
      <c r="R8" s="13"/>
      <c r="S8" s="38" t="s">
        <v>66</v>
      </c>
      <c r="T8" s="14"/>
      <c r="U8" s="12" t="str">
        <f t="shared" si="3"/>
        <v/>
      </c>
      <c r="V8" s="13"/>
      <c r="W8" s="38" t="s">
        <v>66</v>
      </c>
      <c r="X8" s="14"/>
      <c r="Y8" s="35" t="str">
        <f>IF(F8="","",COUNTIF($E8:$X8,"○"))</f>
        <v/>
      </c>
      <c r="Z8" s="35" t="str">
        <f>IF(F8="","",COUNTIF($E8:$X8,"●"))</f>
        <v/>
      </c>
      <c r="AA8" s="35" t="str">
        <f>IF(F8="","",COUNTIF($E8:$X8,"△"))</f>
        <v/>
      </c>
      <c r="AB8" s="16" t="str">
        <f>IF(F8="","",Y8*3+AA8*1)</f>
        <v/>
      </c>
      <c r="AC8" s="15" t="str">
        <f>IF(F8="","",F8+N8+R8+V8-H8-P8-T8-X8)</f>
        <v/>
      </c>
      <c r="AD8" s="35"/>
      <c r="AE8" s="32"/>
      <c r="AF8" s="65">
        <v>2</v>
      </c>
      <c r="AG8" s="66"/>
      <c r="AH8" s="66"/>
      <c r="AI8" s="67"/>
      <c r="AJ8" s="68">
        <f t="shared" ref="AJ8:AJ16" si="5">+AJ7+(BG8/1440)+(BH8/1440)</f>
        <v>0.41666666666666663</v>
      </c>
      <c r="AK8" s="69"/>
      <c r="AL8" s="69"/>
      <c r="AM8" s="70"/>
      <c r="AN8" s="65" t="s">
        <v>68</v>
      </c>
      <c r="AO8" s="67"/>
      <c r="AP8" s="65" t="str">
        <f>+A9</f>
        <v>琴似中央</v>
      </c>
      <c r="AQ8" s="66"/>
      <c r="AR8" s="66"/>
      <c r="AS8" s="67"/>
      <c r="AT8" s="65" t="str">
        <f>+A10</f>
        <v>八軒北</v>
      </c>
      <c r="AU8" s="66"/>
      <c r="AV8" s="66"/>
      <c r="AW8" s="67"/>
      <c r="AX8" s="71" t="str">
        <f>+A7</f>
        <v>アプリーレ</v>
      </c>
      <c r="AY8" s="72"/>
      <c r="AZ8" s="72"/>
      <c r="BA8" s="73"/>
      <c r="BB8" s="71" t="str">
        <f>+A8</f>
        <v>山の手</v>
      </c>
      <c r="BC8" s="72"/>
      <c r="BD8" s="72"/>
      <c r="BE8" s="73"/>
      <c r="BG8" s="45">
        <v>30</v>
      </c>
    </row>
    <row r="9" spans="1:59" ht="27" customHeight="1">
      <c r="A9" s="65" t="str">
        <f>+要項!C46</f>
        <v>琴似中央</v>
      </c>
      <c r="B9" s="66"/>
      <c r="C9" s="66"/>
      <c r="D9" s="67"/>
      <c r="E9" s="12" t="str">
        <f t="shared" si="4"/>
        <v/>
      </c>
      <c r="F9" s="46"/>
      <c r="G9" s="38" t="s">
        <v>66</v>
      </c>
      <c r="H9" s="14"/>
      <c r="I9" s="12" t="str">
        <f t="shared" si="0"/>
        <v/>
      </c>
      <c r="J9" s="13"/>
      <c r="K9" s="38" t="s">
        <v>66</v>
      </c>
      <c r="L9" s="14"/>
      <c r="M9" s="78"/>
      <c r="N9" s="79"/>
      <c r="O9" s="79"/>
      <c r="P9" s="80"/>
      <c r="Q9" s="12" t="str">
        <f t="shared" si="2"/>
        <v/>
      </c>
      <c r="R9" s="13"/>
      <c r="S9" s="38" t="s">
        <v>66</v>
      </c>
      <c r="T9" s="14"/>
      <c r="U9" s="12" t="str">
        <f t="shared" si="3"/>
        <v/>
      </c>
      <c r="V9" s="13"/>
      <c r="W9" s="38" t="s">
        <v>66</v>
      </c>
      <c r="X9" s="14"/>
      <c r="Y9" s="35" t="str">
        <f t="shared" ref="Y9:Y11" si="6">IF(J9="","",COUNTIF($E9:$X9,"○"))</f>
        <v/>
      </c>
      <c r="Z9" s="35" t="str">
        <f t="shared" ref="Z9:Z11" si="7">IF(J9="","",COUNTIF($E9:$X9,"●"))</f>
        <v/>
      </c>
      <c r="AA9" s="35" t="str">
        <f t="shared" ref="AA9:AA11" si="8">IF(J9="","",COUNTIF($E9:$X9,"△"))</f>
        <v/>
      </c>
      <c r="AB9" s="16" t="str">
        <f t="shared" ref="AB9:AB11" si="9">IF(J9="","",Y9*3+AA9*1)</f>
        <v/>
      </c>
      <c r="AC9" s="15" t="str">
        <f>IF(J9="","",J9+F9+R9+V9-L9-H9-T9-X9)</f>
        <v/>
      </c>
      <c r="AD9" s="35"/>
      <c r="AE9" s="32"/>
      <c r="AF9" s="65">
        <v>3</v>
      </c>
      <c r="AG9" s="66"/>
      <c r="AH9" s="66"/>
      <c r="AI9" s="67"/>
      <c r="AJ9" s="68">
        <f t="shared" si="5"/>
        <v>0.43749999999999994</v>
      </c>
      <c r="AK9" s="69"/>
      <c r="AL9" s="69"/>
      <c r="AM9" s="70"/>
      <c r="AN9" s="65" t="s">
        <v>68</v>
      </c>
      <c r="AO9" s="67"/>
      <c r="AP9" s="65" t="str">
        <f>+A11</f>
        <v>BONITA</v>
      </c>
      <c r="AQ9" s="66"/>
      <c r="AR9" s="66"/>
      <c r="AS9" s="67"/>
      <c r="AT9" s="65" t="str">
        <f>+A7</f>
        <v>アプリーレ</v>
      </c>
      <c r="AU9" s="66"/>
      <c r="AV9" s="66"/>
      <c r="AW9" s="67"/>
      <c r="AX9" s="71" t="str">
        <f>+A9</f>
        <v>琴似中央</v>
      </c>
      <c r="AY9" s="72"/>
      <c r="AZ9" s="72"/>
      <c r="BA9" s="73"/>
      <c r="BB9" s="71" t="str">
        <f>+A10</f>
        <v>八軒北</v>
      </c>
      <c r="BC9" s="72"/>
      <c r="BD9" s="72"/>
      <c r="BE9" s="73"/>
      <c r="BG9" s="45">
        <v>30</v>
      </c>
    </row>
    <row r="10" spans="1:59" ht="27" customHeight="1">
      <c r="A10" s="65" t="str">
        <f>+要項!C47</f>
        <v>八軒北</v>
      </c>
      <c r="B10" s="66"/>
      <c r="C10" s="66"/>
      <c r="D10" s="67"/>
      <c r="E10" s="12" t="str">
        <f t="shared" si="4"/>
        <v/>
      </c>
      <c r="F10" s="46"/>
      <c r="G10" s="38" t="s">
        <v>66</v>
      </c>
      <c r="H10" s="14"/>
      <c r="I10" s="12" t="str">
        <f t="shared" si="0"/>
        <v/>
      </c>
      <c r="J10" s="13"/>
      <c r="K10" s="38" t="s">
        <v>66</v>
      </c>
      <c r="L10" s="14"/>
      <c r="M10" s="12" t="str">
        <f t="shared" si="1"/>
        <v/>
      </c>
      <c r="N10" s="13"/>
      <c r="O10" s="38" t="s">
        <v>66</v>
      </c>
      <c r="P10" s="14"/>
      <c r="Q10" s="78"/>
      <c r="R10" s="79"/>
      <c r="S10" s="79"/>
      <c r="T10" s="80"/>
      <c r="U10" s="12" t="str">
        <f t="shared" si="3"/>
        <v/>
      </c>
      <c r="V10" s="13"/>
      <c r="W10" s="38" t="s">
        <v>66</v>
      </c>
      <c r="X10" s="14"/>
      <c r="Y10" s="35" t="str">
        <f t="shared" si="6"/>
        <v/>
      </c>
      <c r="Z10" s="35" t="str">
        <f t="shared" si="7"/>
        <v/>
      </c>
      <c r="AA10" s="35" t="str">
        <f t="shared" si="8"/>
        <v/>
      </c>
      <c r="AB10" s="16" t="str">
        <f t="shared" si="9"/>
        <v/>
      </c>
      <c r="AC10" s="15" t="str">
        <f>IF(J10="","",J10+N10+F10+V10-L10-P10-H10-X10)</f>
        <v/>
      </c>
      <c r="AD10" s="35"/>
      <c r="AE10" s="32"/>
      <c r="AF10" s="65">
        <v>4</v>
      </c>
      <c r="AG10" s="66"/>
      <c r="AH10" s="66"/>
      <c r="AI10" s="67"/>
      <c r="AJ10" s="68">
        <f t="shared" si="5"/>
        <v>0.45833333333333326</v>
      </c>
      <c r="AK10" s="69"/>
      <c r="AL10" s="69"/>
      <c r="AM10" s="70"/>
      <c r="AN10" s="65" t="s">
        <v>68</v>
      </c>
      <c r="AO10" s="67"/>
      <c r="AP10" s="65" t="str">
        <f>+A8</f>
        <v>山の手</v>
      </c>
      <c r="AQ10" s="66"/>
      <c r="AR10" s="66"/>
      <c r="AS10" s="67"/>
      <c r="AT10" s="65" t="str">
        <f>+A9</f>
        <v>琴似中央</v>
      </c>
      <c r="AU10" s="66"/>
      <c r="AV10" s="66"/>
      <c r="AW10" s="67"/>
      <c r="AX10" s="71" t="str">
        <f>+A7</f>
        <v>アプリーレ</v>
      </c>
      <c r="AY10" s="72"/>
      <c r="AZ10" s="72"/>
      <c r="BA10" s="73"/>
      <c r="BB10" s="71" t="str">
        <f>+A11</f>
        <v>BONITA</v>
      </c>
      <c r="BC10" s="72"/>
      <c r="BD10" s="72"/>
      <c r="BE10" s="73"/>
      <c r="BG10" s="45">
        <v>30</v>
      </c>
    </row>
    <row r="11" spans="1:59" ht="27" customHeight="1">
      <c r="A11" s="65" t="str">
        <f>+要項!C48</f>
        <v>BONITA</v>
      </c>
      <c r="B11" s="66"/>
      <c r="C11" s="66"/>
      <c r="D11" s="67"/>
      <c r="E11" s="12" t="str">
        <f t="shared" si="4"/>
        <v/>
      </c>
      <c r="F11" s="46"/>
      <c r="G11" s="38" t="s">
        <v>66</v>
      </c>
      <c r="H11" s="14"/>
      <c r="I11" s="12" t="str">
        <f t="shared" si="0"/>
        <v/>
      </c>
      <c r="J11" s="13"/>
      <c r="K11" s="38" t="s">
        <v>66</v>
      </c>
      <c r="L11" s="14"/>
      <c r="M11" s="12" t="str">
        <f t="shared" si="1"/>
        <v/>
      </c>
      <c r="N11" s="13"/>
      <c r="O11" s="38" t="s">
        <v>66</v>
      </c>
      <c r="P11" s="14"/>
      <c r="Q11" s="12" t="str">
        <f t="shared" ref="Q11" si="10">IF(R11="","",IF(R11&gt;T11,"○",IF(R11=T11,"△","●")))</f>
        <v/>
      </c>
      <c r="R11" s="13"/>
      <c r="S11" s="38" t="s">
        <v>66</v>
      </c>
      <c r="T11" s="14"/>
      <c r="U11" s="78"/>
      <c r="V11" s="79"/>
      <c r="W11" s="79"/>
      <c r="X11" s="80"/>
      <c r="Y11" s="35" t="str">
        <f t="shared" si="6"/>
        <v/>
      </c>
      <c r="Z11" s="35" t="str">
        <f t="shared" si="7"/>
        <v/>
      </c>
      <c r="AA11" s="35" t="str">
        <f t="shared" si="8"/>
        <v/>
      </c>
      <c r="AB11" s="16" t="str">
        <f t="shared" si="9"/>
        <v/>
      </c>
      <c r="AC11" s="15" t="str">
        <f>IF(J11="","",J11+N11+R11+F11-L11-P11-T11-H11)</f>
        <v/>
      </c>
      <c r="AD11" s="35"/>
      <c r="AE11" s="32"/>
      <c r="AF11" s="65">
        <v>5</v>
      </c>
      <c r="AG11" s="66"/>
      <c r="AH11" s="66"/>
      <c r="AI11" s="67"/>
      <c r="AJ11" s="68">
        <f t="shared" si="5"/>
        <v>0.47916666666666657</v>
      </c>
      <c r="AK11" s="69"/>
      <c r="AL11" s="69"/>
      <c r="AM11" s="70"/>
      <c r="AN11" s="65" t="s">
        <v>68</v>
      </c>
      <c r="AO11" s="67"/>
      <c r="AP11" s="65" t="str">
        <f>+A10</f>
        <v>八軒北</v>
      </c>
      <c r="AQ11" s="66"/>
      <c r="AR11" s="66"/>
      <c r="AS11" s="67"/>
      <c r="AT11" s="65" t="str">
        <f>+A11</f>
        <v>BONITA</v>
      </c>
      <c r="AU11" s="66"/>
      <c r="AV11" s="66"/>
      <c r="AW11" s="67"/>
      <c r="AX11" s="71" t="str">
        <f>+A8</f>
        <v>山の手</v>
      </c>
      <c r="AY11" s="72"/>
      <c r="AZ11" s="72"/>
      <c r="BA11" s="73"/>
      <c r="BB11" s="71" t="str">
        <f>+A9</f>
        <v>琴似中央</v>
      </c>
      <c r="BC11" s="72"/>
      <c r="BD11" s="72"/>
      <c r="BE11" s="73"/>
      <c r="BG11" s="45">
        <v>30</v>
      </c>
    </row>
    <row r="12" spans="1:59" ht="27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"/>
      <c r="V12" s="6"/>
      <c r="W12" s="6"/>
      <c r="X12" s="6"/>
      <c r="Y12" s="6"/>
      <c r="Z12" s="6"/>
      <c r="AA12" s="6"/>
      <c r="AB12" s="6"/>
      <c r="AC12" s="48" t="str">
        <f>IF(SUM(AC7:AC11)=0,"","NG")</f>
        <v/>
      </c>
      <c r="AD12" s="6"/>
      <c r="AE12" s="32"/>
      <c r="AF12" s="65">
        <v>6</v>
      </c>
      <c r="AG12" s="66"/>
      <c r="AH12" s="66"/>
      <c r="AI12" s="67"/>
      <c r="AJ12" s="68">
        <f t="shared" si="5"/>
        <v>0.49999999999999989</v>
      </c>
      <c r="AK12" s="69"/>
      <c r="AL12" s="69"/>
      <c r="AM12" s="70"/>
      <c r="AN12" s="65" t="s">
        <v>68</v>
      </c>
      <c r="AO12" s="67"/>
      <c r="AP12" s="65" t="str">
        <f>+A7</f>
        <v>アプリーレ</v>
      </c>
      <c r="AQ12" s="66"/>
      <c r="AR12" s="66"/>
      <c r="AS12" s="67"/>
      <c r="AT12" s="65" t="str">
        <f>+A9</f>
        <v>琴似中央</v>
      </c>
      <c r="AU12" s="66"/>
      <c r="AV12" s="66"/>
      <c r="AW12" s="67"/>
      <c r="AX12" s="71" t="str">
        <f>+A8</f>
        <v>山の手</v>
      </c>
      <c r="AY12" s="72"/>
      <c r="AZ12" s="72"/>
      <c r="BA12" s="73"/>
      <c r="BB12" s="71" t="str">
        <f>+A11</f>
        <v>BONITA</v>
      </c>
      <c r="BC12" s="72"/>
      <c r="BD12" s="72"/>
      <c r="BE12" s="73"/>
      <c r="BG12" s="45">
        <v>30</v>
      </c>
    </row>
    <row r="13" spans="1:59" ht="27" customHeight="1">
      <c r="A13" s="4"/>
      <c r="B13" s="4"/>
      <c r="C13" s="4"/>
      <c r="D13" s="4"/>
      <c r="E13" s="4"/>
      <c r="F13" s="4"/>
      <c r="G13" s="4"/>
      <c r="H13" s="4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77"/>
      <c r="Z13" s="77"/>
      <c r="AA13" s="77"/>
      <c r="AB13" s="77"/>
      <c r="AC13" s="77"/>
      <c r="AD13" s="77"/>
      <c r="AE13" s="41"/>
      <c r="AF13" s="65">
        <v>7</v>
      </c>
      <c r="AG13" s="66"/>
      <c r="AH13" s="66"/>
      <c r="AI13" s="67"/>
      <c r="AJ13" s="68">
        <f t="shared" si="5"/>
        <v>0.52083333333333326</v>
      </c>
      <c r="AK13" s="69"/>
      <c r="AL13" s="69"/>
      <c r="AM13" s="70"/>
      <c r="AN13" s="65" t="s">
        <v>68</v>
      </c>
      <c r="AO13" s="67"/>
      <c r="AP13" s="65" t="str">
        <f>+A8</f>
        <v>山の手</v>
      </c>
      <c r="AQ13" s="66"/>
      <c r="AR13" s="66"/>
      <c r="AS13" s="67"/>
      <c r="AT13" s="65" t="str">
        <f>+A10</f>
        <v>八軒北</v>
      </c>
      <c r="AU13" s="66"/>
      <c r="AV13" s="66"/>
      <c r="AW13" s="67"/>
      <c r="AX13" s="71" t="str">
        <f>+A7</f>
        <v>アプリーレ</v>
      </c>
      <c r="AY13" s="72"/>
      <c r="AZ13" s="72"/>
      <c r="BA13" s="73"/>
      <c r="BB13" s="71" t="str">
        <f>+A9</f>
        <v>琴似中央</v>
      </c>
      <c r="BC13" s="72"/>
      <c r="BD13" s="72"/>
      <c r="BE13" s="73"/>
      <c r="BG13" s="45">
        <v>30</v>
      </c>
    </row>
    <row r="14" spans="1:59" ht="27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2"/>
      <c r="Z14" s="32"/>
      <c r="AA14" s="32"/>
      <c r="AB14" s="10"/>
      <c r="AC14" s="10"/>
      <c r="AD14" s="10"/>
      <c r="AE14" s="32"/>
      <c r="AF14" s="65">
        <v>8</v>
      </c>
      <c r="AG14" s="66"/>
      <c r="AH14" s="66"/>
      <c r="AI14" s="67"/>
      <c r="AJ14" s="68">
        <f t="shared" si="5"/>
        <v>0.54166666666666663</v>
      </c>
      <c r="AK14" s="69"/>
      <c r="AL14" s="69"/>
      <c r="AM14" s="70"/>
      <c r="AN14" s="65" t="s">
        <v>68</v>
      </c>
      <c r="AO14" s="67"/>
      <c r="AP14" s="65" t="str">
        <f>+A9</f>
        <v>琴似中央</v>
      </c>
      <c r="AQ14" s="66"/>
      <c r="AR14" s="66"/>
      <c r="AS14" s="67"/>
      <c r="AT14" s="65" t="str">
        <f>+A11</f>
        <v>BONITA</v>
      </c>
      <c r="AU14" s="66"/>
      <c r="AV14" s="66"/>
      <c r="AW14" s="67"/>
      <c r="AX14" s="71" t="str">
        <f>+A8</f>
        <v>山の手</v>
      </c>
      <c r="AY14" s="72"/>
      <c r="AZ14" s="72"/>
      <c r="BA14" s="73"/>
      <c r="BB14" s="71" t="str">
        <f>+A10</f>
        <v>八軒北</v>
      </c>
      <c r="BC14" s="72"/>
      <c r="BD14" s="72"/>
      <c r="BE14" s="73"/>
      <c r="BG14" s="45">
        <v>30</v>
      </c>
    </row>
    <row r="15" spans="1:59" ht="27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2"/>
      <c r="Z15" s="32"/>
      <c r="AA15" s="32"/>
      <c r="AB15" s="32"/>
      <c r="AC15" s="8"/>
      <c r="AD15" s="32"/>
      <c r="AE15" s="32"/>
      <c r="AF15" s="65">
        <v>9</v>
      </c>
      <c r="AG15" s="66"/>
      <c r="AH15" s="66"/>
      <c r="AI15" s="67"/>
      <c r="AJ15" s="68">
        <f t="shared" si="5"/>
        <v>0.5625</v>
      </c>
      <c r="AK15" s="69"/>
      <c r="AL15" s="69"/>
      <c r="AM15" s="70"/>
      <c r="AN15" s="65" t="s">
        <v>68</v>
      </c>
      <c r="AO15" s="67"/>
      <c r="AP15" s="65" t="str">
        <f>+A10</f>
        <v>八軒北</v>
      </c>
      <c r="AQ15" s="66"/>
      <c r="AR15" s="66"/>
      <c r="AS15" s="67"/>
      <c r="AT15" s="65" t="str">
        <f>+A7</f>
        <v>アプリーレ</v>
      </c>
      <c r="AU15" s="66"/>
      <c r="AV15" s="66"/>
      <c r="AW15" s="67"/>
      <c r="AX15" s="71" t="str">
        <f>+A9</f>
        <v>琴似中央</v>
      </c>
      <c r="AY15" s="72"/>
      <c r="AZ15" s="72"/>
      <c r="BA15" s="73"/>
      <c r="BB15" s="71" t="str">
        <f>+A11</f>
        <v>BONITA</v>
      </c>
      <c r="BC15" s="72"/>
      <c r="BD15" s="72"/>
      <c r="BE15" s="73"/>
      <c r="BG15" s="45">
        <v>30</v>
      </c>
    </row>
    <row r="16" spans="1:59" ht="27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2"/>
      <c r="Z16" s="32"/>
      <c r="AA16" s="32"/>
      <c r="AB16" s="32"/>
      <c r="AC16" s="8"/>
      <c r="AD16" s="32"/>
      <c r="AE16" s="32"/>
      <c r="AF16" s="65">
        <v>10</v>
      </c>
      <c r="AG16" s="66"/>
      <c r="AH16" s="66"/>
      <c r="AI16" s="67"/>
      <c r="AJ16" s="68">
        <f t="shared" si="5"/>
        <v>0.58333333333333337</v>
      </c>
      <c r="AK16" s="69"/>
      <c r="AL16" s="69"/>
      <c r="AM16" s="70"/>
      <c r="AN16" s="65" t="s">
        <v>68</v>
      </c>
      <c r="AO16" s="67"/>
      <c r="AP16" s="65" t="str">
        <f>+A11</f>
        <v>BONITA</v>
      </c>
      <c r="AQ16" s="66"/>
      <c r="AR16" s="66"/>
      <c r="AS16" s="67"/>
      <c r="AT16" s="65" t="str">
        <f>+A8</f>
        <v>山の手</v>
      </c>
      <c r="AU16" s="66"/>
      <c r="AV16" s="66"/>
      <c r="AW16" s="67"/>
      <c r="AX16" s="71" t="str">
        <f>+A7</f>
        <v>アプリーレ</v>
      </c>
      <c r="AY16" s="72"/>
      <c r="AZ16" s="72"/>
      <c r="BA16" s="73"/>
      <c r="BB16" s="71" t="str">
        <f>+A10</f>
        <v>八軒北</v>
      </c>
      <c r="BC16" s="72"/>
      <c r="BD16" s="72"/>
      <c r="BE16" s="73"/>
      <c r="BG16" s="45">
        <v>30</v>
      </c>
    </row>
    <row r="17" spans="1:59" ht="27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88"/>
      <c r="T17" s="89"/>
      <c r="U17" s="89"/>
      <c r="V17" s="89"/>
      <c r="W17" s="89"/>
      <c r="X17" s="89"/>
      <c r="Y17" s="89"/>
      <c r="Z17" s="89"/>
      <c r="AA17" s="32"/>
      <c r="AB17" s="32"/>
      <c r="AC17" s="32"/>
      <c r="AD17" s="32"/>
      <c r="AE17" s="32"/>
      <c r="AF17" s="44"/>
      <c r="AG17" s="44"/>
      <c r="AH17" s="44"/>
      <c r="AI17" s="44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C17" s="45"/>
      <c r="BD17" s="4"/>
    </row>
    <row r="18" spans="1:59" ht="27" customHeight="1">
      <c r="A18" s="81" t="s">
        <v>8</v>
      </c>
      <c r="B18" s="81"/>
      <c r="C18" s="82" t="s">
        <v>75</v>
      </c>
      <c r="D18" s="82"/>
      <c r="E18" s="82"/>
      <c r="F18" s="82"/>
      <c r="G18" s="82"/>
      <c r="H18" s="82"/>
      <c r="I18" s="82"/>
      <c r="J18" s="39"/>
      <c r="K18" s="39"/>
      <c r="L18" s="39"/>
      <c r="M18" s="3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83" t="s">
        <v>9</v>
      </c>
      <c r="Z18" s="83"/>
      <c r="AA18" s="84">
        <v>2</v>
      </c>
      <c r="AB18" s="84"/>
      <c r="AC18" s="77" t="s">
        <v>10</v>
      </c>
      <c r="AD18" s="77"/>
      <c r="AE18" s="41"/>
      <c r="AF18" s="65" t="s">
        <v>16</v>
      </c>
      <c r="AG18" s="66"/>
      <c r="AH18" s="66"/>
      <c r="AI18" s="67"/>
      <c r="AJ18" s="85">
        <v>0.39583333333333331</v>
      </c>
      <c r="AK18" s="86"/>
      <c r="AL18" s="86"/>
      <c r="AM18" s="87"/>
      <c r="AN18" s="74" t="s">
        <v>92</v>
      </c>
      <c r="AO18" s="75"/>
      <c r="AP18" s="68">
        <f>+AJ29+(BG29/1440)</f>
        <v>0.62500000000000011</v>
      </c>
      <c r="AQ18" s="69"/>
      <c r="AR18" s="69"/>
      <c r="AS18" s="70"/>
      <c r="BC18" s="4"/>
      <c r="BD18" s="4"/>
      <c r="BG18" s="45"/>
    </row>
    <row r="19" spans="1:59" ht="27" customHeight="1">
      <c r="A19" s="65" t="s">
        <v>69</v>
      </c>
      <c r="B19" s="66"/>
      <c r="C19" s="66"/>
      <c r="D19" s="67"/>
      <c r="E19" s="65" t="str">
        <f>A20</f>
        <v>琴　似</v>
      </c>
      <c r="F19" s="66"/>
      <c r="G19" s="66"/>
      <c r="H19" s="67"/>
      <c r="I19" s="65" t="str">
        <f>A21</f>
        <v>宮の丘</v>
      </c>
      <c r="J19" s="66"/>
      <c r="K19" s="66"/>
      <c r="L19" s="67"/>
      <c r="M19" s="65" t="str">
        <f>A22</f>
        <v>八　軒</v>
      </c>
      <c r="N19" s="66"/>
      <c r="O19" s="66"/>
      <c r="P19" s="67"/>
      <c r="Q19" s="65" t="str">
        <f>A23</f>
        <v>西野第二①</v>
      </c>
      <c r="R19" s="66"/>
      <c r="S19" s="66"/>
      <c r="T19" s="67"/>
      <c r="U19" s="65" t="str">
        <f>A24</f>
        <v>八軒西</v>
      </c>
      <c r="V19" s="66"/>
      <c r="W19" s="66"/>
      <c r="X19" s="67"/>
      <c r="Y19" s="35" t="s">
        <v>11</v>
      </c>
      <c r="Z19" s="35" t="s">
        <v>12</v>
      </c>
      <c r="AA19" s="35" t="s">
        <v>13</v>
      </c>
      <c r="AB19" s="7" t="s">
        <v>14</v>
      </c>
      <c r="AC19" s="31" t="s">
        <v>34</v>
      </c>
      <c r="AD19" s="7" t="s">
        <v>15</v>
      </c>
      <c r="AE19" s="32"/>
      <c r="AF19" s="71" t="s">
        <v>35</v>
      </c>
      <c r="AG19" s="72"/>
      <c r="AH19" s="72"/>
      <c r="AI19" s="73"/>
      <c r="AJ19" s="68">
        <f>+AJ18+(BG19/1440)</f>
        <v>0.40277777777777773</v>
      </c>
      <c r="AK19" s="69"/>
      <c r="AL19" s="69"/>
      <c r="AM19" s="70"/>
      <c r="AN19" s="65"/>
      <c r="AO19" s="67"/>
      <c r="AP19" s="65" t="s">
        <v>17</v>
      </c>
      <c r="AQ19" s="66"/>
      <c r="AR19" s="66"/>
      <c r="AS19" s="66"/>
      <c r="AT19" s="66"/>
      <c r="AU19" s="66"/>
      <c r="AV19" s="66"/>
      <c r="AW19" s="67"/>
      <c r="AX19" s="65" t="s">
        <v>18</v>
      </c>
      <c r="AY19" s="66"/>
      <c r="AZ19" s="66"/>
      <c r="BA19" s="66"/>
      <c r="BB19" s="66"/>
      <c r="BC19" s="66"/>
      <c r="BD19" s="66"/>
      <c r="BE19" s="67"/>
      <c r="BG19" s="45">
        <v>10</v>
      </c>
    </row>
    <row r="20" spans="1:59" ht="27" customHeight="1">
      <c r="A20" s="65" t="str">
        <f>+要項!F44</f>
        <v>琴　似</v>
      </c>
      <c r="B20" s="66"/>
      <c r="C20" s="66"/>
      <c r="D20" s="67"/>
      <c r="E20" s="78"/>
      <c r="F20" s="79"/>
      <c r="G20" s="79"/>
      <c r="H20" s="80"/>
      <c r="I20" s="12" t="str">
        <f t="shared" ref="I20" si="11">IF(J20="","",IF(J20&gt;L20,"○",IF(J20=L20,"△","●")))</f>
        <v/>
      </c>
      <c r="J20" s="13"/>
      <c r="K20" s="38" t="s">
        <v>66</v>
      </c>
      <c r="L20" s="14"/>
      <c r="M20" s="12" t="str">
        <f t="shared" ref="M20:M21" si="12">IF(N20="","",IF(N20&gt;P20,"○",IF(N20=P20,"△","●")))</f>
        <v/>
      </c>
      <c r="N20" s="13"/>
      <c r="O20" s="38" t="s">
        <v>66</v>
      </c>
      <c r="P20" s="14"/>
      <c r="Q20" s="12" t="str">
        <f t="shared" ref="Q20:Q22" si="13">IF(R20="","",IF(R20&gt;T20,"○",IF(R20=T20,"△","●")))</f>
        <v/>
      </c>
      <c r="R20" s="13"/>
      <c r="S20" s="38" t="s">
        <v>66</v>
      </c>
      <c r="T20" s="14"/>
      <c r="U20" s="12" t="str">
        <f t="shared" ref="U20:U23" si="14">IF(V20="","",IF(V20&gt;X20,"○",IF(V20=X20,"△","●")))</f>
        <v/>
      </c>
      <c r="V20" s="13"/>
      <c r="W20" s="38" t="s">
        <v>66</v>
      </c>
      <c r="X20" s="14"/>
      <c r="Y20" s="35" t="str">
        <f>IF(J20="","",COUNTIF($E20:$X20,"○"))</f>
        <v/>
      </c>
      <c r="Z20" s="35" t="str">
        <f>IF(J20="","",COUNTIF($E20:$X20,"●"))</f>
        <v/>
      </c>
      <c r="AA20" s="35" t="str">
        <f>IF(J20="","",COUNTIF($E20:$X20,"△"))</f>
        <v/>
      </c>
      <c r="AB20" s="16" t="str">
        <f>IF(J20="","",Y20*3+AA20*1)</f>
        <v/>
      </c>
      <c r="AC20" s="15" t="str">
        <f>IF(J20="","",J20+N20+R20+V20-L20-P20-T20-X20)</f>
        <v/>
      </c>
      <c r="AD20" s="35"/>
      <c r="AE20" s="32"/>
      <c r="AF20" s="65">
        <v>1</v>
      </c>
      <c r="AG20" s="66"/>
      <c r="AH20" s="66"/>
      <c r="AI20" s="67"/>
      <c r="AJ20" s="68">
        <f>+AJ19+(BG20/1440)+(BH20/1440)</f>
        <v>0.41666666666666663</v>
      </c>
      <c r="AK20" s="69"/>
      <c r="AL20" s="69"/>
      <c r="AM20" s="70"/>
      <c r="AN20" s="65" t="s">
        <v>70</v>
      </c>
      <c r="AO20" s="67"/>
      <c r="AP20" s="65" t="str">
        <f>+A20</f>
        <v>琴　似</v>
      </c>
      <c r="AQ20" s="66"/>
      <c r="AR20" s="66"/>
      <c r="AS20" s="67"/>
      <c r="AT20" s="65" t="str">
        <f>+A21</f>
        <v>宮の丘</v>
      </c>
      <c r="AU20" s="66"/>
      <c r="AV20" s="66"/>
      <c r="AW20" s="67"/>
      <c r="AX20" s="71" t="str">
        <f>+A23</f>
        <v>西野第二①</v>
      </c>
      <c r="AY20" s="72"/>
      <c r="AZ20" s="72"/>
      <c r="BA20" s="73"/>
      <c r="BB20" s="71" t="str">
        <f>+A24</f>
        <v>八軒西</v>
      </c>
      <c r="BC20" s="72"/>
      <c r="BD20" s="72"/>
      <c r="BE20" s="73"/>
      <c r="BG20" s="45">
        <v>20</v>
      </c>
    </row>
    <row r="21" spans="1:59" ht="27" customHeight="1">
      <c r="A21" s="65" t="str">
        <f>+要項!F45</f>
        <v>宮の丘</v>
      </c>
      <c r="B21" s="66"/>
      <c r="C21" s="66"/>
      <c r="D21" s="67"/>
      <c r="E21" s="12" t="str">
        <f t="shared" ref="E21:E24" si="15">IF(F21="","",IF(F21&gt;H21,"○",IF(F21=H21,"△","●")))</f>
        <v/>
      </c>
      <c r="F21" s="46"/>
      <c r="G21" s="38" t="s">
        <v>66</v>
      </c>
      <c r="H21" s="14"/>
      <c r="I21" s="78"/>
      <c r="J21" s="79"/>
      <c r="K21" s="79"/>
      <c r="L21" s="80"/>
      <c r="M21" s="12" t="str">
        <f t="shared" si="12"/>
        <v/>
      </c>
      <c r="N21" s="13"/>
      <c r="O21" s="38" t="s">
        <v>66</v>
      </c>
      <c r="P21" s="14"/>
      <c r="Q21" s="12" t="str">
        <f t="shared" si="13"/>
        <v/>
      </c>
      <c r="R21" s="13"/>
      <c r="S21" s="38" t="s">
        <v>66</v>
      </c>
      <c r="T21" s="14"/>
      <c r="U21" s="12" t="str">
        <f t="shared" si="14"/>
        <v/>
      </c>
      <c r="V21" s="13"/>
      <c r="W21" s="38" t="s">
        <v>66</v>
      </c>
      <c r="X21" s="14"/>
      <c r="Y21" s="35" t="str">
        <f>IF(F21="","",COUNTIF($E21:$X21,"○"))</f>
        <v/>
      </c>
      <c r="Z21" s="35" t="str">
        <f>IF(F21="","",COUNTIF($E21:$X21,"●"))</f>
        <v/>
      </c>
      <c r="AA21" s="35" t="str">
        <f>IF(F21="","",COUNTIF($E21:$X21,"△"))</f>
        <v/>
      </c>
      <c r="AB21" s="16" t="str">
        <f>IF(F21="","",Y21*3+AA21*1)</f>
        <v/>
      </c>
      <c r="AC21" s="15" t="str">
        <f>IF(F21="","",F21+N21+R21+V21-H21-P21-T21-X21)</f>
        <v/>
      </c>
      <c r="AD21" s="35"/>
      <c r="AE21" s="32"/>
      <c r="AF21" s="65">
        <v>2</v>
      </c>
      <c r="AG21" s="66"/>
      <c r="AH21" s="66"/>
      <c r="AI21" s="67"/>
      <c r="AJ21" s="68">
        <f t="shared" ref="AJ21:AJ29" si="16">+AJ20+(BG21/1440)+(BH21/1440)</f>
        <v>0.43749999999999994</v>
      </c>
      <c r="AK21" s="69"/>
      <c r="AL21" s="69"/>
      <c r="AM21" s="70"/>
      <c r="AN21" s="65" t="s">
        <v>70</v>
      </c>
      <c r="AO21" s="67"/>
      <c r="AP21" s="65" t="str">
        <f>+A22</f>
        <v>八　軒</v>
      </c>
      <c r="AQ21" s="66"/>
      <c r="AR21" s="66"/>
      <c r="AS21" s="67"/>
      <c r="AT21" s="65" t="str">
        <f>+A23</f>
        <v>西野第二①</v>
      </c>
      <c r="AU21" s="66"/>
      <c r="AV21" s="66"/>
      <c r="AW21" s="67"/>
      <c r="AX21" s="71" t="str">
        <f>+A20</f>
        <v>琴　似</v>
      </c>
      <c r="AY21" s="72"/>
      <c r="AZ21" s="72"/>
      <c r="BA21" s="73"/>
      <c r="BB21" s="71" t="str">
        <f>+A21</f>
        <v>宮の丘</v>
      </c>
      <c r="BC21" s="72"/>
      <c r="BD21" s="72"/>
      <c r="BE21" s="73"/>
      <c r="BG21" s="45">
        <v>30</v>
      </c>
    </row>
    <row r="22" spans="1:59" ht="27" customHeight="1">
      <c r="A22" s="65" t="str">
        <f>+要項!F46</f>
        <v>八　軒</v>
      </c>
      <c r="B22" s="66"/>
      <c r="C22" s="66"/>
      <c r="D22" s="67"/>
      <c r="E22" s="12" t="str">
        <f t="shared" si="15"/>
        <v/>
      </c>
      <c r="F22" s="46"/>
      <c r="G22" s="38" t="s">
        <v>66</v>
      </c>
      <c r="H22" s="14"/>
      <c r="I22" s="12" t="str">
        <f t="shared" ref="I22:I24" si="17">IF(J22="","",IF(J22&gt;L22,"○",IF(J22=L22,"△","●")))</f>
        <v/>
      </c>
      <c r="J22" s="13"/>
      <c r="K22" s="38" t="s">
        <v>66</v>
      </c>
      <c r="L22" s="14"/>
      <c r="M22" s="78"/>
      <c r="N22" s="79"/>
      <c r="O22" s="79"/>
      <c r="P22" s="80"/>
      <c r="Q22" s="12" t="str">
        <f t="shared" si="13"/>
        <v/>
      </c>
      <c r="R22" s="13"/>
      <c r="S22" s="38" t="s">
        <v>66</v>
      </c>
      <c r="T22" s="14"/>
      <c r="U22" s="12" t="str">
        <f t="shared" si="14"/>
        <v/>
      </c>
      <c r="V22" s="13"/>
      <c r="W22" s="38" t="s">
        <v>66</v>
      </c>
      <c r="X22" s="14"/>
      <c r="Y22" s="35" t="str">
        <f t="shared" ref="Y22:Y24" si="18">IF(J22="","",COUNTIF($E22:$X22,"○"))</f>
        <v/>
      </c>
      <c r="Z22" s="35" t="str">
        <f t="shared" ref="Z22:Z24" si="19">IF(J22="","",COUNTIF($E22:$X22,"●"))</f>
        <v/>
      </c>
      <c r="AA22" s="35" t="str">
        <f t="shared" ref="AA22:AA24" si="20">IF(J22="","",COUNTIF($E22:$X22,"△"))</f>
        <v/>
      </c>
      <c r="AB22" s="16" t="str">
        <f t="shared" ref="AB22:AB24" si="21">IF(J22="","",Y22*3+AA22*1)</f>
        <v/>
      </c>
      <c r="AC22" s="15" t="str">
        <f>IF(J22="","",J22+F22+R22+V22-L22-H22-T22-X22)</f>
        <v/>
      </c>
      <c r="AD22" s="35"/>
      <c r="AE22" s="32"/>
      <c r="AF22" s="65">
        <v>3</v>
      </c>
      <c r="AG22" s="66"/>
      <c r="AH22" s="66"/>
      <c r="AI22" s="67"/>
      <c r="AJ22" s="68">
        <f t="shared" si="16"/>
        <v>0.45833333333333326</v>
      </c>
      <c r="AK22" s="69"/>
      <c r="AL22" s="69"/>
      <c r="AM22" s="70"/>
      <c r="AN22" s="65" t="s">
        <v>70</v>
      </c>
      <c r="AO22" s="67"/>
      <c r="AP22" s="65" t="str">
        <f>+A24</f>
        <v>八軒西</v>
      </c>
      <c r="AQ22" s="66"/>
      <c r="AR22" s="66"/>
      <c r="AS22" s="67"/>
      <c r="AT22" s="65" t="str">
        <f>+A20</f>
        <v>琴　似</v>
      </c>
      <c r="AU22" s="66"/>
      <c r="AV22" s="66"/>
      <c r="AW22" s="67"/>
      <c r="AX22" s="71" t="str">
        <f>+A22</f>
        <v>八　軒</v>
      </c>
      <c r="AY22" s="72"/>
      <c r="AZ22" s="72"/>
      <c r="BA22" s="73"/>
      <c r="BB22" s="71" t="str">
        <f>+A23</f>
        <v>西野第二①</v>
      </c>
      <c r="BC22" s="72"/>
      <c r="BD22" s="72"/>
      <c r="BE22" s="73"/>
      <c r="BG22" s="45">
        <v>30</v>
      </c>
    </row>
    <row r="23" spans="1:59" ht="27" customHeight="1">
      <c r="A23" s="65" t="str">
        <f>+要項!F47</f>
        <v>西野第二①</v>
      </c>
      <c r="B23" s="66"/>
      <c r="C23" s="66"/>
      <c r="D23" s="67"/>
      <c r="E23" s="12" t="str">
        <f t="shared" si="15"/>
        <v/>
      </c>
      <c r="F23" s="46"/>
      <c r="G23" s="38" t="s">
        <v>66</v>
      </c>
      <c r="H23" s="14"/>
      <c r="I23" s="12" t="str">
        <f t="shared" si="17"/>
        <v/>
      </c>
      <c r="J23" s="13"/>
      <c r="K23" s="38" t="s">
        <v>66</v>
      </c>
      <c r="L23" s="14"/>
      <c r="M23" s="12" t="str">
        <f t="shared" ref="M23:M24" si="22">IF(N23="","",IF(N23&gt;P23,"○",IF(N23=P23,"△","●")))</f>
        <v/>
      </c>
      <c r="N23" s="13"/>
      <c r="O23" s="38" t="s">
        <v>66</v>
      </c>
      <c r="P23" s="14"/>
      <c r="Q23" s="78"/>
      <c r="R23" s="79"/>
      <c r="S23" s="79"/>
      <c r="T23" s="80"/>
      <c r="U23" s="12" t="str">
        <f t="shared" si="14"/>
        <v/>
      </c>
      <c r="V23" s="13"/>
      <c r="W23" s="38" t="s">
        <v>66</v>
      </c>
      <c r="X23" s="14"/>
      <c r="Y23" s="35" t="str">
        <f t="shared" si="18"/>
        <v/>
      </c>
      <c r="Z23" s="35" t="str">
        <f t="shared" si="19"/>
        <v/>
      </c>
      <c r="AA23" s="35" t="str">
        <f t="shared" si="20"/>
        <v/>
      </c>
      <c r="AB23" s="16" t="str">
        <f t="shared" si="21"/>
        <v/>
      </c>
      <c r="AC23" s="15" t="str">
        <f>IF(J23="","",J23+N23+F23+V23-L23-P23-H23-X23)</f>
        <v/>
      </c>
      <c r="AD23" s="35"/>
      <c r="AE23" s="32"/>
      <c r="AF23" s="65">
        <v>4</v>
      </c>
      <c r="AG23" s="66"/>
      <c r="AH23" s="66"/>
      <c r="AI23" s="67"/>
      <c r="AJ23" s="68">
        <f t="shared" si="16"/>
        <v>0.47916666666666657</v>
      </c>
      <c r="AK23" s="69"/>
      <c r="AL23" s="69"/>
      <c r="AM23" s="70"/>
      <c r="AN23" s="65" t="s">
        <v>70</v>
      </c>
      <c r="AO23" s="67"/>
      <c r="AP23" s="65" t="str">
        <f>+A21</f>
        <v>宮の丘</v>
      </c>
      <c r="AQ23" s="66"/>
      <c r="AR23" s="66"/>
      <c r="AS23" s="67"/>
      <c r="AT23" s="65" t="str">
        <f>+A22</f>
        <v>八　軒</v>
      </c>
      <c r="AU23" s="66"/>
      <c r="AV23" s="66"/>
      <c r="AW23" s="67"/>
      <c r="AX23" s="71" t="str">
        <f>+A20</f>
        <v>琴　似</v>
      </c>
      <c r="AY23" s="72"/>
      <c r="AZ23" s="72"/>
      <c r="BA23" s="73"/>
      <c r="BB23" s="71" t="str">
        <f>+A24</f>
        <v>八軒西</v>
      </c>
      <c r="BC23" s="72"/>
      <c r="BD23" s="72"/>
      <c r="BE23" s="73"/>
      <c r="BG23" s="45">
        <v>30</v>
      </c>
    </row>
    <row r="24" spans="1:59" ht="27" customHeight="1">
      <c r="A24" s="65" t="str">
        <f>+要項!F48</f>
        <v>八軒西</v>
      </c>
      <c r="B24" s="66"/>
      <c r="C24" s="66"/>
      <c r="D24" s="67"/>
      <c r="E24" s="12" t="str">
        <f t="shared" si="15"/>
        <v/>
      </c>
      <c r="F24" s="46"/>
      <c r="G24" s="38" t="s">
        <v>66</v>
      </c>
      <c r="H24" s="14"/>
      <c r="I24" s="12" t="str">
        <f t="shared" si="17"/>
        <v/>
      </c>
      <c r="J24" s="13"/>
      <c r="K24" s="38" t="s">
        <v>66</v>
      </c>
      <c r="L24" s="14"/>
      <c r="M24" s="12" t="str">
        <f t="shared" si="22"/>
        <v/>
      </c>
      <c r="N24" s="13"/>
      <c r="O24" s="38" t="s">
        <v>66</v>
      </c>
      <c r="P24" s="14"/>
      <c r="Q24" s="12" t="str">
        <f t="shared" ref="Q24" si="23">IF(R24="","",IF(R24&gt;T24,"○",IF(R24=T24,"△","●")))</f>
        <v/>
      </c>
      <c r="R24" s="13"/>
      <c r="S24" s="38" t="s">
        <v>66</v>
      </c>
      <c r="T24" s="14"/>
      <c r="U24" s="78"/>
      <c r="V24" s="79"/>
      <c r="W24" s="79"/>
      <c r="X24" s="80"/>
      <c r="Y24" s="35" t="str">
        <f t="shared" si="18"/>
        <v/>
      </c>
      <c r="Z24" s="35" t="str">
        <f t="shared" si="19"/>
        <v/>
      </c>
      <c r="AA24" s="35" t="str">
        <f t="shared" si="20"/>
        <v/>
      </c>
      <c r="AB24" s="16" t="str">
        <f t="shared" si="21"/>
        <v/>
      </c>
      <c r="AC24" s="15" t="str">
        <f>IF(J24="","",J24+N24+R24+F24-L24-P24-T24-H24)</f>
        <v/>
      </c>
      <c r="AD24" s="35"/>
      <c r="AE24" s="32"/>
      <c r="AF24" s="65">
        <v>5</v>
      </c>
      <c r="AG24" s="66"/>
      <c r="AH24" s="66"/>
      <c r="AI24" s="67"/>
      <c r="AJ24" s="68">
        <f t="shared" si="16"/>
        <v>0.49999999999999989</v>
      </c>
      <c r="AK24" s="69"/>
      <c r="AL24" s="69"/>
      <c r="AM24" s="70"/>
      <c r="AN24" s="65" t="s">
        <v>70</v>
      </c>
      <c r="AO24" s="67"/>
      <c r="AP24" s="65" t="str">
        <f>+A23</f>
        <v>西野第二①</v>
      </c>
      <c r="AQ24" s="66"/>
      <c r="AR24" s="66"/>
      <c r="AS24" s="67"/>
      <c r="AT24" s="65" t="str">
        <f>+A24</f>
        <v>八軒西</v>
      </c>
      <c r="AU24" s="66"/>
      <c r="AV24" s="66"/>
      <c r="AW24" s="67"/>
      <c r="AX24" s="71" t="str">
        <f>+A21</f>
        <v>宮の丘</v>
      </c>
      <c r="AY24" s="72"/>
      <c r="AZ24" s="72"/>
      <c r="BA24" s="73"/>
      <c r="BB24" s="71" t="str">
        <f>+A22</f>
        <v>八　軒</v>
      </c>
      <c r="BC24" s="72"/>
      <c r="BD24" s="72"/>
      <c r="BE24" s="73"/>
      <c r="BG24" s="45">
        <v>30</v>
      </c>
    </row>
    <row r="25" spans="1:59" ht="27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6"/>
      <c r="V25" s="6"/>
      <c r="W25" s="6"/>
      <c r="X25" s="6"/>
      <c r="Y25" s="6"/>
      <c r="Z25" s="6"/>
      <c r="AA25" s="6"/>
      <c r="AB25" s="6"/>
      <c r="AC25" s="48" t="str">
        <f>IF(SUM(AC20:AC24)=0,"","NG")</f>
        <v/>
      </c>
      <c r="AD25" s="6"/>
      <c r="AE25" s="32"/>
      <c r="AF25" s="65">
        <v>6</v>
      </c>
      <c r="AG25" s="66"/>
      <c r="AH25" s="66"/>
      <c r="AI25" s="67"/>
      <c r="AJ25" s="68">
        <f t="shared" si="16"/>
        <v>0.52083333333333326</v>
      </c>
      <c r="AK25" s="69"/>
      <c r="AL25" s="69"/>
      <c r="AM25" s="70"/>
      <c r="AN25" s="65" t="s">
        <v>70</v>
      </c>
      <c r="AO25" s="67"/>
      <c r="AP25" s="65" t="str">
        <f>+A20</f>
        <v>琴　似</v>
      </c>
      <c r="AQ25" s="66"/>
      <c r="AR25" s="66"/>
      <c r="AS25" s="67"/>
      <c r="AT25" s="65" t="str">
        <f>+A22</f>
        <v>八　軒</v>
      </c>
      <c r="AU25" s="66"/>
      <c r="AV25" s="66"/>
      <c r="AW25" s="67"/>
      <c r="AX25" s="71" t="str">
        <f>+A21</f>
        <v>宮の丘</v>
      </c>
      <c r="AY25" s="72"/>
      <c r="AZ25" s="72"/>
      <c r="BA25" s="73"/>
      <c r="BB25" s="71" t="str">
        <f>+A24</f>
        <v>八軒西</v>
      </c>
      <c r="BC25" s="72"/>
      <c r="BD25" s="72"/>
      <c r="BE25" s="73"/>
      <c r="BG25" s="45">
        <v>30</v>
      </c>
    </row>
    <row r="26" spans="1:59" ht="27" customHeight="1">
      <c r="A26" s="4"/>
      <c r="B26" s="4"/>
      <c r="C26" s="4"/>
      <c r="D26" s="4"/>
      <c r="E26" s="4"/>
      <c r="F26" s="4"/>
      <c r="G26" s="4"/>
      <c r="H26" s="4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77"/>
      <c r="Z26" s="77"/>
      <c r="AA26" s="77"/>
      <c r="AB26" s="77"/>
      <c r="AC26" s="77"/>
      <c r="AD26" s="77"/>
      <c r="AE26" s="41"/>
      <c r="AF26" s="65">
        <v>7</v>
      </c>
      <c r="AG26" s="66"/>
      <c r="AH26" s="66"/>
      <c r="AI26" s="67"/>
      <c r="AJ26" s="68">
        <f t="shared" si="16"/>
        <v>0.54166666666666663</v>
      </c>
      <c r="AK26" s="69"/>
      <c r="AL26" s="69"/>
      <c r="AM26" s="70"/>
      <c r="AN26" s="65" t="s">
        <v>70</v>
      </c>
      <c r="AO26" s="67"/>
      <c r="AP26" s="65" t="str">
        <f>+A21</f>
        <v>宮の丘</v>
      </c>
      <c r="AQ26" s="66"/>
      <c r="AR26" s="66"/>
      <c r="AS26" s="67"/>
      <c r="AT26" s="65" t="str">
        <f>+A23</f>
        <v>西野第二①</v>
      </c>
      <c r="AU26" s="66"/>
      <c r="AV26" s="66"/>
      <c r="AW26" s="67"/>
      <c r="AX26" s="71" t="str">
        <f>+A20</f>
        <v>琴　似</v>
      </c>
      <c r="AY26" s="72"/>
      <c r="AZ26" s="72"/>
      <c r="BA26" s="73"/>
      <c r="BB26" s="71" t="str">
        <f>+A22</f>
        <v>八　軒</v>
      </c>
      <c r="BC26" s="72"/>
      <c r="BD26" s="72"/>
      <c r="BE26" s="73"/>
      <c r="BG26" s="45">
        <v>30</v>
      </c>
    </row>
    <row r="27" spans="1:59" ht="27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2"/>
      <c r="Z27" s="32"/>
      <c r="AA27" s="32"/>
      <c r="AB27" s="10"/>
      <c r="AC27" s="10"/>
      <c r="AD27" s="10"/>
      <c r="AE27" s="32"/>
      <c r="AF27" s="65">
        <v>8</v>
      </c>
      <c r="AG27" s="66"/>
      <c r="AH27" s="66"/>
      <c r="AI27" s="67"/>
      <c r="AJ27" s="68">
        <f t="shared" si="16"/>
        <v>0.5625</v>
      </c>
      <c r="AK27" s="69"/>
      <c r="AL27" s="69"/>
      <c r="AM27" s="70"/>
      <c r="AN27" s="65" t="s">
        <v>70</v>
      </c>
      <c r="AO27" s="67"/>
      <c r="AP27" s="65" t="str">
        <f>+A22</f>
        <v>八　軒</v>
      </c>
      <c r="AQ27" s="66"/>
      <c r="AR27" s="66"/>
      <c r="AS27" s="67"/>
      <c r="AT27" s="65" t="str">
        <f>+A24</f>
        <v>八軒西</v>
      </c>
      <c r="AU27" s="66"/>
      <c r="AV27" s="66"/>
      <c r="AW27" s="67"/>
      <c r="AX27" s="71" t="str">
        <f>+A21</f>
        <v>宮の丘</v>
      </c>
      <c r="AY27" s="72"/>
      <c r="AZ27" s="72"/>
      <c r="BA27" s="73"/>
      <c r="BB27" s="71" t="str">
        <f>+A23</f>
        <v>西野第二①</v>
      </c>
      <c r="BC27" s="72"/>
      <c r="BD27" s="72"/>
      <c r="BE27" s="73"/>
      <c r="BG27" s="45">
        <v>30</v>
      </c>
    </row>
    <row r="28" spans="1:59" ht="27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2"/>
      <c r="Z28" s="32"/>
      <c r="AA28" s="32"/>
      <c r="AB28" s="32"/>
      <c r="AC28" s="8"/>
      <c r="AD28" s="32"/>
      <c r="AE28" s="32"/>
      <c r="AF28" s="65">
        <v>9</v>
      </c>
      <c r="AG28" s="66"/>
      <c r="AH28" s="66"/>
      <c r="AI28" s="67"/>
      <c r="AJ28" s="68">
        <f t="shared" si="16"/>
        <v>0.58333333333333337</v>
      </c>
      <c r="AK28" s="69"/>
      <c r="AL28" s="69"/>
      <c r="AM28" s="70"/>
      <c r="AN28" s="65" t="s">
        <v>70</v>
      </c>
      <c r="AO28" s="67"/>
      <c r="AP28" s="65" t="str">
        <f>+A23</f>
        <v>西野第二①</v>
      </c>
      <c r="AQ28" s="66"/>
      <c r="AR28" s="66"/>
      <c r="AS28" s="67"/>
      <c r="AT28" s="65" t="str">
        <f>+A20</f>
        <v>琴　似</v>
      </c>
      <c r="AU28" s="66"/>
      <c r="AV28" s="66"/>
      <c r="AW28" s="67"/>
      <c r="AX28" s="71" t="str">
        <f>+A22</f>
        <v>八　軒</v>
      </c>
      <c r="AY28" s="72"/>
      <c r="AZ28" s="72"/>
      <c r="BA28" s="73"/>
      <c r="BB28" s="71" t="str">
        <f>+A24</f>
        <v>八軒西</v>
      </c>
      <c r="BC28" s="72"/>
      <c r="BD28" s="72"/>
      <c r="BE28" s="73"/>
      <c r="BG28" s="45">
        <v>30</v>
      </c>
    </row>
    <row r="29" spans="1:59" ht="27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2"/>
      <c r="Z29" s="32"/>
      <c r="AA29" s="32"/>
      <c r="AB29" s="32"/>
      <c r="AC29" s="8"/>
      <c r="AD29" s="32"/>
      <c r="AE29" s="32"/>
      <c r="AF29" s="65">
        <v>10</v>
      </c>
      <c r="AG29" s="66"/>
      <c r="AH29" s="66"/>
      <c r="AI29" s="67"/>
      <c r="AJ29" s="68">
        <f t="shared" si="16"/>
        <v>0.60416666666666674</v>
      </c>
      <c r="AK29" s="69"/>
      <c r="AL29" s="69"/>
      <c r="AM29" s="70"/>
      <c r="AN29" s="65" t="s">
        <v>70</v>
      </c>
      <c r="AO29" s="67"/>
      <c r="AP29" s="65" t="str">
        <f>+A24</f>
        <v>八軒西</v>
      </c>
      <c r="AQ29" s="66"/>
      <c r="AR29" s="66"/>
      <c r="AS29" s="67"/>
      <c r="AT29" s="65" t="str">
        <f>+A21</f>
        <v>宮の丘</v>
      </c>
      <c r="AU29" s="66"/>
      <c r="AV29" s="66"/>
      <c r="AW29" s="67"/>
      <c r="AX29" s="71" t="str">
        <f>+A20</f>
        <v>琴　似</v>
      </c>
      <c r="AY29" s="72"/>
      <c r="AZ29" s="72"/>
      <c r="BA29" s="73"/>
      <c r="BB29" s="71" t="str">
        <f>+A23</f>
        <v>西野第二①</v>
      </c>
      <c r="BC29" s="72"/>
      <c r="BD29" s="72"/>
      <c r="BE29" s="73"/>
      <c r="BG29" s="45">
        <v>30</v>
      </c>
    </row>
    <row r="30" spans="1:59" ht="27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2"/>
      <c r="Z30" s="32"/>
      <c r="AA30" s="32"/>
      <c r="AB30" s="32"/>
      <c r="AC30" s="8"/>
      <c r="AD30" s="32"/>
      <c r="AE30" s="32"/>
      <c r="BC30" s="4"/>
      <c r="BD30" s="4"/>
      <c r="BG30" s="45"/>
    </row>
    <row r="31" spans="1:59" ht="27" customHeight="1">
      <c r="A31" s="81" t="s">
        <v>8</v>
      </c>
      <c r="B31" s="81"/>
      <c r="C31" s="82" t="s">
        <v>73</v>
      </c>
      <c r="D31" s="82"/>
      <c r="E31" s="82"/>
      <c r="F31" s="82"/>
      <c r="G31" s="82"/>
      <c r="H31" s="82"/>
      <c r="I31" s="82"/>
      <c r="J31" s="39"/>
      <c r="K31" s="39"/>
      <c r="L31" s="39"/>
      <c r="M31" s="39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83" t="s">
        <v>9</v>
      </c>
      <c r="Z31" s="83"/>
      <c r="AA31" s="84">
        <v>6</v>
      </c>
      <c r="AB31" s="84"/>
      <c r="AC31" s="77" t="s">
        <v>10</v>
      </c>
      <c r="AD31" s="77"/>
      <c r="AE31" s="41"/>
      <c r="AF31" s="65" t="s">
        <v>16</v>
      </c>
      <c r="AG31" s="66"/>
      <c r="AH31" s="66"/>
      <c r="AI31" s="67"/>
      <c r="AJ31" s="85">
        <v>0.39583333333333331</v>
      </c>
      <c r="AK31" s="86"/>
      <c r="AL31" s="86"/>
      <c r="AM31" s="87"/>
      <c r="AN31" s="74" t="s">
        <v>92</v>
      </c>
      <c r="AO31" s="75"/>
      <c r="AP31" s="68">
        <f>+AJ42+(BG42/1440)</f>
        <v>0.62500000000000011</v>
      </c>
      <c r="AQ31" s="69"/>
      <c r="AR31" s="69"/>
      <c r="AS31" s="70"/>
      <c r="BC31" s="4"/>
      <c r="BD31" s="4"/>
      <c r="BG31" s="45"/>
    </row>
    <row r="32" spans="1:59" ht="27" customHeight="1">
      <c r="A32" s="65" t="s">
        <v>71</v>
      </c>
      <c r="B32" s="66"/>
      <c r="C32" s="66"/>
      <c r="D32" s="67"/>
      <c r="E32" s="65" t="str">
        <f>A33</f>
        <v>手稲東</v>
      </c>
      <c r="F32" s="66"/>
      <c r="G32" s="66"/>
      <c r="H32" s="67"/>
      <c r="I32" s="65" t="str">
        <f>A34</f>
        <v>西野第二②</v>
      </c>
      <c r="J32" s="66"/>
      <c r="K32" s="66"/>
      <c r="L32" s="67"/>
      <c r="M32" s="65" t="str">
        <f>A35</f>
        <v>福井野</v>
      </c>
      <c r="N32" s="66"/>
      <c r="O32" s="66"/>
      <c r="P32" s="67"/>
      <c r="Q32" s="65" t="str">
        <f>A36</f>
        <v>西　園</v>
      </c>
      <c r="R32" s="66"/>
      <c r="S32" s="66"/>
      <c r="T32" s="67"/>
      <c r="U32" s="65" t="str">
        <f>A37</f>
        <v>発　寒</v>
      </c>
      <c r="V32" s="66"/>
      <c r="W32" s="66"/>
      <c r="X32" s="67"/>
      <c r="Y32" s="35" t="s">
        <v>11</v>
      </c>
      <c r="Z32" s="35" t="s">
        <v>12</v>
      </c>
      <c r="AA32" s="35" t="s">
        <v>13</v>
      </c>
      <c r="AB32" s="7" t="s">
        <v>14</v>
      </c>
      <c r="AC32" s="31" t="s">
        <v>34</v>
      </c>
      <c r="AD32" s="7" t="s">
        <v>15</v>
      </c>
      <c r="AE32" s="32"/>
      <c r="AF32" s="71" t="s">
        <v>35</v>
      </c>
      <c r="AG32" s="72"/>
      <c r="AH32" s="72"/>
      <c r="AI32" s="73"/>
      <c r="AJ32" s="68">
        <f>+AJ31+(BG32/1440)</f>
        <v>0.40277777777777773</v>
      </c>
      <c r="AK32" s="69"/>
      <c r="AL32" s="69"/>
      <c r="AM32" s="70"/>
      <c r="AN32" s="65"/>
      <c r="AO32" s="67"/>
      <c r="AP32" s="65" t="s">
        <v>17</v>
      </c>
      <c r="AQ32" s="66"/>
      <c r="AR32" s="66"/>
      <c r="AS32" s="66"/>
      <c r="AT32" s="66"/>
      <c r="AU32" s="66"/>
      <c r="AV32" s="66"/>
      <c r="AW32" s="67"/>
      <c r="AX32" s="65" t="s">
        <v>18</v>
      </c>
      <c r="AY32" s="66"/>
      <c r="AZ32" s="66"/>
      <c r="BA32" s="66"/>
      <c r="BB32" s="66"/>
      <c r="BC32" s="66"/>
      <c r="BD32" s="66"/>
      <c r="BE32" s="67"/>
      <c r="BG32" s="45">
        <v>10</v>
      </c>
    </row>
    <row r="33" spans="1:59" ht="27" customHeight="1">
      <c r="A33" s="65" t="str">
        <f>+要項!I44</f>
        <v>手稲東</v>
      </c>
      <c r="B33" s="66"/>
      <c r="C33" s="66"/>
      <c r="D33" s="67"/>
      <c r="E33" s="78"/>
      <c r="F33" s="79"/>
      <c r="G33" s="79"/>
      <c r="H33" s="80"/>
      <c r="I33" s="12" t="str">
        <f t="shared" ref="I33" si="24">IF(J33="","",IF(J33&gt;L33,"○",IF(J33=L33,"△","●")))</f>
        <v/>
      </c>
      <c r="J33" s="13"/>
      <c r="K33" s="38" t="s">
        <v>66</v>
      </c>
      <c r="L33" s="14"/>
      <c r="M33" s="12" t="str">
        <f t="shared" ref="M33:M34" si="25">IF(N33="","",IF(N33&gt;P33,"○",IF(N33=P33,"△","●")))</f>
        <v/>
      </c>
      <c r="N33" s="13"/>
      <c r="O33" s="38" t="s">
        <v>66</v>
      </c>
      <c r="P33" s="14"/>
      <c r="Q33" s="12" t="str">
        <f t="shared" ref="Q33:Q35" si="26">IF(R33="","",IF(R33&gt;T33,"○",IF(R33=T33,"△","●")))</f>
        <v/>
      </c>
      <c r="R33" s="13"/>
      <c r="S33" s="38" t="s">
        <v>66</v>
      </c>
      <c r="T33" s="14"/>
      <c r="U33" s="12" t="str">
        <f t="shared" ref="U33:U36" si="27">IF(V33="","",IF(V33&gt;X33,"○",IF(V33=X33,"△","●")))</f>
        <v/>
      </c>
      <c r="V33" s="13"/>
      <c r="W33" s="38" t="s">
        <v>66</v>
      </c>
      <c r="X33" s="14"/>
      <c r="Y33" s="35" t="str">
        <f>IF(J33="","",COUNTIF($E33:$X33,"○"))</f>
        <v/>
      </c>
      <c r="Z33" s="35" t="str">
        <f>IF(J33="","",COUNTIF($E33:$X33,"●"))</f>
        <v/>
      </c>
      <c r="AA33" s="35" t="str">
        <f>IF(J33="","",COUNTIF($E33:$X33,"△"))</f>
        <v/>
      </c>
      <c r="AB33" s="16" t="str">
        <f>IF(J33="","",Y33*3+AA33*1)</f>
        <v/>
      </c>
      <c r="AC33" s="15" t="str">
        <f>IF(J33="","",J33+N33+R33+V33-L33-P33-T33-X33)</f>
        <v/>
      </c>
      <c r="AD33" s="35"/>
      <c r="AE33" s="32"/>
      <c r="AF33" s="65">
        <v>1</v>
      </c>
      <c r="AG33" s="66"/>
      <c r="AH33" s="66"/>
      <c r="AI33" s="67"/>
      <c r="AJ33" s="68">
        <f>+AJ32+(BG33/1440)+(BH33/1440)</f>
        <v>0.41666666666666663</v>
      </c>
      <c r="AK33" s="69"/>
      <c r="AL33" s="69"/>
      <c r="AM33" s="70"/>
      <c r="AN33" s="65" t="s">
        <v>72</v>
      </c>
      <c r="AO33" s="67"/>
      <c r="AP33" s="65" t="str">
        <f>+A33</f>
        <v>手稲東</v>
      </c>
      <c r="AQ33" s="66"/>
      <c r="AR33" s="66"/>
      <c r="AS33" s="67"/>
      <c r="AT33" s="65" t="str">
        <f>+A34</f>
        <v>西野第二②</v>
      </c>
      <c r="AU33" s="66"/>
      <c r="AV33" s="66"/>
      <c r="AW33" s="67"/>
      <c r="AX33" s="71" t="str">
        <f>+A36</f>
        <v>西　園</v>
      </c>
      <c r="AY33" s="72"/>
      <c r="AZ33" s="72"/>
      <c r="BA33" s="73"/>
      <c r="BB33" s="71" t="str">
        <f>+A37</f>
        <v>発　寒</v>
      </c>
      <c r="BC33" s="72"/>
      <c r="BD33" s="72"/>
      <c r="BE33" s="73"/>
      <c r="BG33" s="45">
        <v>20</v>
      </c>
    </row>
    <row r="34" spans="1:59" ht="27" customHeight="1">
      <c r="A34" s="65" t="str">
        <f>+要項!I45</f>
        <v>西野第二②</v>
      </c>
      <c r="B34" s="66"/>
      <c r="C34" s="66"/>
      <c r="D34" s="67"/>
      <c r="E34" s="12" t="str">
        <f t="shared" ref="E34:E37" si="28">IF(F34="","",IF(F34&gt;H34,"○",IF(F34=H34,"△","●")))</f>
        <v/>
      </c>
      <c r="F34" s="46"/>
      <c r="G34" s="38" t="s">
        <v>66</v>
      </c>
      <c r="H34" s="14"/>
      <c r="I34" s="78"/>
      <c r="J34" s="79"/>
      <c r="K34" s="79"/>
      <c r="L34" s="80"/>
      <c r="M34" s="12" t="str">
        <f t="shared" si="25"/>
        <v/>
      </c>
      <c r="N34" s="13"/>
      <c r="O34" s="38" t="s">
        <v>66</v>
      </c>
      <c r="P34" s="14"/>
      <c r="Q34" s="12" t="str">
        <f t="shared" si="26"/>
        <v/>
      </c>
      <c r="R34" s="13"/>
      <c r="S34" s="38" t="s">
        <v>66</v>
      </c>
      <c r="T34" s="14"/>
      <c r="U34" s="12" t="str">
        <f t="shared" si="27"/>
        <v/>
      </c>
      <c r="V34" s="13"/>
      <c r="W34" s="38" t="s">
        <v>66</v>
      </c>
      <c r="X34" s="14"/>
      <c r="Y34" s="35" t="str">
        <f>IF(F34="","",COUNTIF($E34:$X34,"○"))</f>
        <v/>
      </c>
      <c r="Z34" s="35" t="str">
        <f>IF(F34="","",COUNTIF($E34:$X34,"●"))</f>
        <v/>
      </c>
      <c r="AA34" s="35" t="str">
        <f>IF(F34="","",COUNTIF($E34:$X34,"△"))</f>
        <v/>
      </c>
      <c r="AB34" s="16" t="str">
        <f>IF(F34="","",Y34*3+AA34*1)</f>
        <v/>
      </c>
      <c r="AC34" s="15" t="str">
        <f>IF(F34="","",F34+N34+R34+V34-H34-P34-T34-X34)</f>
        <v/>
      </c>
      <c r="AD34" s="35"/>
      <c r="AE34" s="32"/>
      <c r="AF34" s="65">
        <v>2</v>
      </c>
      <c r="AG34" s="66"/>
      <c r="AH34" s="66"/>
      <c r="AI34" s="67"/>
      <c r="AJ34" s="68">
        <f t="shared" ref="AJ34:AJ42" si="29">+AJ33+(BG34/1440)+(BH34/1440)</f>
        <v>0.43749999999999994</v>
      </c>
      <c r="AK34" s="69"/>
      <c r="AL34" s="69"/>
      <c r="AM34" s="70"/>
      <c r="AN34" s="65" t="s">
        <v>72</v>
      </c>
      <c r="AO34" s="67"/>
      <c r="AP34" s="65" t="str">
        <f>+A35</f>
        <v>福井野</v>
      </c>
      <c r="AQ34" s="66"/>
      <c r="AR34" s="66"/>
      <c r="AS34" s="67"/>
      <c r="AT34" s="65" t="str">
        <f>+A36</f>
        <v>西　園</v>
      </c>
      <c r="AU34" s="66"/>
      <c r="AV34" s="66"/>
      <c r="AW34" s="67"/>
      <c r="AX34" s="71" t="str">
        <f>+A33</f>
        <v>手稲東</v>
      </c>
      <c r="AY34" s="72"/>
      <c r="AZ34" s="72"/>
      <c r="BA34" s="73"/>
      <c r="BB34" s="71" t="str">
        <f>+A34</f>
        <v>西野第二②</v>
      </c>
      <c r="BC34" s="72"/>
      <c r="BD34" s="72"/>
      <c r="BE34" s="73"/>
      <c r="BG34" s="45">
        <v>30</v>
      </c>
    </row>
    <row r="35" spans="1:59" ht="27" customHeight="1">
      <c r="A35" s="65" t="str">
        <f>+要項!I46</f>
        <v>福井野</v>
      </c>
      <c r="B35" s="66"/>
      <c r="C35" s="66"/>
      <c r="D35" s="67"/>
      <c r="E35" s="12" t="str">
        <f t="shared" si="28"/>
        <v/>
      </c>
      <c r="F35" s="46"/>
      <c r="G35" s="38" t="s">
        <v>66</v>
      </c>
      <c r="H35" s="14"/>
      <c r="I35" s="12" t="str">
        <f t="shared" ref="I35:I37" si="30">IF(J35="","",IF(J35&gt;L35,"○",IF(J35=L35,"△","●")))</f>
        <v/>
      </c>
      <c r="J35" s="13"/>
      <c r="K35" s="38" t="s">
        <v>66</v>
      </c>
      <c r="L35" s="14"/>
      <c r="M35" s="78"/>
      <c r="N35" s="79"/>
      <c r="O35" s="79"/>
      <c r="P35" s="80"/>
      <c r="Q35" s="12" t="str">
        <f t="shared" si="26"/>
        <v/>
      </c>
      <c r="R35" s="13"/>
      <c r="S35" s="38" t="s">
        <v>66</v>
      </c>
      <c r="T35" s="14"/>
      <c r="U35" s="12" t="str">
        <f t="shared" si="27"/>
        <v/>
      </c>
      <c r="V35" s="13"/>
      <c r="W35" s="38" t="s">
        <v>66</v>
      </c>
      <c r="X35" s="14"/>
      <c r="Y35" s="35" t="str">
        <f t="shared" ref="Y35:Y37" si="31">IF(J35="","",COUNTIF($E35:$X35,"○"))</f>
        <v/>
      </c>
      <c r="Z35" s="35" t="str">
        <f t="shared" ref="Z35:Z37" si="32">IF(J35="","",COUNTIF($E35:$X35,"●"))</f>
        <v/>
      </c>
      <c r="AA35" s="35" t="str">
        <f t="shared" ref="AA35:AA37" si="33">IF(J35="","",COUNTIF($E35:$X35,"△"))</f>
        <v/>
      </c>
      <c r="AB35" s="16" t="str">
        <f t="shared" ref="AB35:AB37" si="34">IF(J35="","",Y35*3+AA35*1)</f>
        <v/>
      </c>
      <c r="AC35" s="15" t="str">
        <f>IF(J35="","",J35+F35+R35+V35-L35-H35-T35-X35)</f>
        <v/>
      </c>
      <c r="AD35" s="35"/>
      <c r="AE35" s="32"/>
      <c r="AF35" s="65">
        <v>3</v>
      </c>
      <c r="AG35" s="66"/>
      <c r="AH35" s="66"/>
      <c r="AI35" s="67"/>
      <c r="AJ35" s="68">
        <f t="shared" si="29"/>
        <v>0.45833333333333326</v>
      </c>
      <c r="AK35" s="69"/>
      <c r="AL35" s="69"/>
      <c r="AM35" s="70"/>
      <c r="AN35" s="65" t="s">
        <v>72</v>
      </c>
      <c r="AO35" s="67"/>
      <c r="AP35" s="65" t="str">
        <f>+A37</f>
        <v>発　寒</v>
      </c>
      <c r="AQ35" s="66"/>
      <c r="AR35" s="66"/>
      <c r="AS35" s="67"/>
      <c r="AT35" s="65" t="str">
        <f>+A33</f>
        <v>手稲東</v>
      </c>
      <c r="AU35" s="66"/>
      <c r="AV35" s="66"/>
      <c r="AW35" s="67"/>
      <c r="AX35" s="71" t="str">
        <f>+A35</f>
        <v>福井野</v>
      </c>
      <c r="AY35" s="72"/>
      <c r="AZ35" s="72"/>
      <c r="BA35" s="73"/>
      <c r="BB35" s="71" t="str">
        <f>+A36</f>
        <v>西　園</v>
      </c>
      <c r="BC35" s="72"/>
      <c r="BD35" s="72"/>
      <c r="BE35" s="73"/>
      <c r="BG35" s="45">
        <v>30</v>
      </c>
    </row>
    <row r="36" spans="1:59" ht="27" customHeight="1">
      <c r="A36" s="65" t="str">
        <f>+要項!I47</f>
        <v>西　園</v>
      </c>
      <c r="B36" s="66"/>
      <c r="C36" s="66"/>
      <c r="D36" s="67"/>
      <c r="E36" s="12" t="str">
        <f t="shared" si="28"/>
        <v/>
      </c>
      <c r="F36" s="46"/>
      <c r="G36" s="38" t="s">
        <v>66</v>
      </c>
      <c r="H36" s="14"/>
      <c r="I36" s="12" t="str">
        <f t="shared" si="30"/>
        <v/>
      </c>
      <c r="J36" s="13"/>
      <c r="K36" s="38" t="s">
        <v>66</v>
      </c>
      <c r="L36" s="14"/>
      <c r="M36" s="12" t="str">
        <f t="shared" ref="M36:M37" si="35">IF(N36="","",IF(N36&gt;P36,"○",IF(N36=P36,"△","●")))</f>
        <v/>
      </c>
      <c r="N36" s="13"/>
      <c r="O36" s="38" t="s">
        <v>66</v>
      </c>
      <c r="P36" s="14"/>
      <c r="Q36" s="78"/>
      <c r="R36" s="79"/>
      <c r="S36" s="79"/>
      <c r="T36" s="80"/>
      <c r="U36" s="12" t="str">
        <f t="shared" si="27"/>
        <v/>
      </c>
      <c r="V36" s="13"/>
      <c r="W36" s="38" t="s">
        <v>66</v>
      </c>
      <c r="X36" s="14"/>
      <c r="Y36" s="35" t="str">
        <f t="shared" si="31"/>
        <v/>
      </c>
      <c r="Z36" s="35" t="str">
        <f t="shared" si="32"/>
        <v/>
      </c>
      <c r="AA36" s="35" t="str">
        <f t="shared" si="33"/>
        <v/>
      </c>
      <c r="AB36" s="16" t="str">
        <f t="shared" si="34"/>
        <v/>
      </c>
      <c r="AC36" s="15" t="str">
        <f>IF(J36="","",J36+N36+F36+V36-L36-P36-H36-X36)</f>
        <v/>
      </c>
      <c r="AD36" s="35"/>
      <c r="AE36" s="32"/>
      <c r="AF36" s="65">
        <v>4</v>
      </c>
      <c r="AG36" s="66"/>
      <c r="AH36" s="66"/>
      <c r="AI36" s="67"/>
      <c r="AJ36" s="68">
        <f t="shared" si="29"/>
        <v>0.47916666666666657</v>
      </c>
      <c r="AK36" s="69"/>
      <c r="AL36" s="69"/>
      <c r="AM36" s="70"/>
      <c r="AN36" s="65" t="s">
        <v>72</v>
      </c>
      <c r="AO36" s="67"/>
      <c r="AP36" s="65" t="str">
        <f>+A34</f>
        <v>西野第二②</v>
      </c>
      <c r="AQ36" s="66"/>
      <c r="AR36" s="66"/>
      <c r="AS36" s="67"/>
      <c r="AT36" s="65" t="str">
        <f>+A35</f>
        <v>福井野</v>
      </c>
      <c r="AU36" s="66"/>
      <c r="AV36" s="66"/>
      <c r="AW36" s="67"/>
      <c r="AX36" s="71" t="str">
        <f>+A33</f>
        <v>手稲東</v>
      </c>
      <c r="AY36" s="72"/>
      <c r="AZ36" s="72"/>
      <c r="BA36" s="73"/>
      <c r="BB36" s="71" t="str">
        <f>+A37</f>
        <v>発　寒</v>
      </c>
      <c r="BC36" s="72"/>
      <c r="BD36" s="72"/>
      <c r="BE36" s="73"/>
      <c r="BG36" s="45">
        <v>30</v>
      </c>
    </row>
    <row r="37" spans="1:59" ht="27" customHeight="1">
      <c r="A37" s="65" t="str">
        <f>+要項!I48</f>
        <v>発　寒</v>
      </c>
      <c r="B37" s="66"/>
      <c r="C37" s="66"/>
      <c r="D37" s="67"/>
      <c r="E37" s="12" t="str">
        <f t="shared" si="28"/>
        <v/>
      </c>
      <c r="F37" s="46"/>
      <c r="G37" s="38" t="s">
        <v>66</v>
      </c>
      <c r="H37" s="14"/>
      <c r="I37" s="12" t="str">
        <f t="shared" si="30"/>
        <v/>
      </c>
      <c r="J37" s="13"/>
      <c r="K37" s="38" t="s">
        <v>66</v>
      </c>
      <c r="L37" s="14"/>
      <c r="M37" s="12" t="str">
        <f t="shared" si="35"/>
        <v/>
      </c>
      <c r="N37" s="13"/>
      <c r="O37" s="38" t="s">
        <v>66</v>
      </c>
      <c r="P37" s="14"/>
      <c r="Q37" s="12" t="str">
        <f t="shared" ref="Q37" si="36">IF(R37="","",IF(R37&gt;T37,"○",IF(R37=T37,"△","●")))</f>
        <v/>
      </c>
      <c r="R37" s="13"/>
      <c r="S37" s="38" t="s">
        <v>66</v>
      </c>
      <c r="T37" s="14"/>
      <c r="U37" s="78"/>
      <c r="V37" s="79"/>
      <c r="W37" s="79"/>
      <c r="X37" s="80"/>
      <c r="Y37" s="35" t="str">
        <f t="shared" si="31"/>
        <v/>
      </c>
      <c r="Z37" s="35" t="str">
        <f t="shared" si="32"/>
        <v/>
      </c>
      <c r="AA37" s="35" t="str">
        <f t="shared" si="33"/>
        <v/>
      </c>
      <c r="AB37" s="16" t="str">
        <f t="shared" si="34"/>
        <v/>
      </c>
      <c r="AC37" s="15" t="str">
        <f>IF(J37="","",J37+N37+R37+F37-L37-P37-T37-H37)</f>
        <v/>
      </c>
      <c r="AD37" s="35"/>
      <c r="AE37" s="32"/>
      <c r="AF37" s="65">
        <v>5</v>
      </c>
      <c r="AG37" s="66"/>
      <c r="AH37" s="66"/>
      <c r="AI37" s="67"/>
      <c r="AJ37" s="68">
        <f t="shared" si="29"/>
        <v>0.49999999999999989</v>
      </c>
      <c r="AK37" s="69"/>
      <c r="AL37" s="69"/>
      <c r="AM37" s="70"/>
      <c r="AN37" s="65" t="s">
        <v>72</v>
      </c>
      <c r="AO37" s="67"/>
      <c r="AP37" s="65" t="str">
        <f>+A36</f>
        <v>西　園</v>
      </c>
      <c r="AQ37" s="66"/>
      <c r="AR37" s="66"/>
      <c r="AS37" s="67"/>
      <c r="AT37" s="65" t="str">
        <f>+A37</f>
        <v>発　寒</v>
      </c>
      <c r="AU37" s="66"/>
      <c r="AV37" s="66"/>
      <c r="AW37" s="67"/>
      <c r="AX37" s="71" t="str">
        <f>+A34</f>
        <v>西野第二②</v>
      </c>
      <c r="AY37" s="72"/>
      <c r="AZ37" s="72"/>
      <c r="BA37" s="73"/>
      <c r="BB37" s="71" t="str">
        <f>+A35</f>
        <v>福井野</v>
      </c>
      <c r="BC37" s="72"/>
      <c r="BD37" s="72"/>
      <c r="BE37" s="73"/>
      <c r="BG37" s="45">
        <v>30</v>
      </c>
    </row>
    <row r="38" spans="1:59" ht="27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6"/>
      <c r="V38" s="6"/>
      <c r="W38" s="6"/>
      <c r="X38" s="6"/>
      <c r="Y38" s="6"/>
      <c r="Z38" s="6"/>
      <c r="AA38" s="6"/>
      <c r="AB38" s="6"/>
      <c r="AC38" s="48" t="str">
        <f>IF(SUM(AC33:AC37)=0,"","NG")</f>
        <v/>
      </c>
      <c r="AD38" s="6"/>
      <c r="AE38" s="32"/>
      <c r="AF38" s="65">
        <v>6</v>
      </c>
      <c r="AG38" s="66"/>
      <c r="AH38" s="66"/>
      <c r="AI38" s="67"/>
      <c r="AJ38" s="68">
        <f t="shared" si="29"/>
        <v>0.52083333333333326</v>
      </c>
      <c r="AK38" s="69"/>
      <c r="AL38" s="69"/>
      <c r="AM38" s="70"/>
      <c r="AN38" s="65" t="s">
        <v>72</v>
      </c>
      <c r="AO38" s="67"/>
      <c r="AP38" s="65" t="str">
        <f>+A33</f>
        <v>手稲東</v>
      </c>
      <c r="AQ38" s="66"/>
      <c r="AR38" s="66"/>
      <c r="AS38" s="67"/>
      <c r="AT38" s="65" t="str">
        <f>+A35</f>
        <v>福井野</v>
      </c>
      <c r="AU38" s="66"/>
      <c r="AV38" s="66"/>
      <c r="AW38" s="67"/>
      <c r="AX38" s="71" t="str">
        <f>+A34</f>
        <v>西野第二②</v>
      </c>
      <c r="AY38" s="72"/>
      <c r="AZ38" s="72"/>
      <c r="BA38" s="73"/>
      <c r="BB38" s="71" t="str">
        <f>+A37</f>
        <v>発　寒</v>
      </c>
      <c r="BC38" s="72"/>
      <c r="BD38" s="72"/>
      <c r="BE38" s="73"/>
      <c r="BG38" s="45">
        <v>30</v>
      </c>
    </row>
    <row r="39" spans="1:59" ht="27" customHeight="1">
      <c r="A39" s="4"/>
      <c r="B39" s="4"/>
      <c r="C39" s="4"/>
      <c r="D39" s="4"/>
      <c r="E39" s="4"/>
      <c r="F39" s="4"/>
      <c r="G39" s="4"/>
      <c r="H39" s="4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77"/>
      <c r="Z39" s="77"/>
      <c r="AA39" s="77"/>
      <c r="AB39" s="77"/>
      <c r="AC39" s="77"/>
      <c r="AD39" s="77"/>
      <c r="AE39" s="41"/>
      <c r="AF39" s="65">
        <v>7</v>
      </c>
      <c r="AG39" s="66"/>
      <c r="AH39" s="66"/>
      <c r="AI39" s="67"/>
      <c r="AJ39" s="68">
        <f t="shared" si="29"/>
        <v>0.54166666666666663</v>
      </c>
      <c r="AK39" s="69"/>
      <c r="AL39" s="69"/>
      <c r="AM39" s="70"/>
      <c r="AN39" s="65" t="s">
        <v>72</v>
      </c>
      <c r="AO39" s="67"/>
      <c r="AP39" s="65" t="str">
        <f>+A34</f>
        <v>西野第二②</v>
      </c>
      <c r="AQ39" s="66"/>
      <c r="AR39" s="66"/>
      <c r="AS39" s="67"/>
      <c r="AT39" s="65" t="str">
        <f>+A36</f>
        <v>西　園</v>
      </c>
      <c r="AU39" s="66"/>
      <c r="AV39" s="66"/>
      <c r="AW39" s="67"/>
      <c r="AX39" s="71" t="str">
        <f>+A33</f>
        <v>手稲東</v>
      </c>
      <c r="AY39" s="72"/>
      <c r="AZ39" s="72"/>
      <c r="BA39" s="73"/>
      <c r="BB39" s="71" t="str">
        <f>+A35</f>
        <v>福井野</v>
      </c>
      <c r="BC39" s="72"/>
      <c r="BD39" s="72"/>
      <c r="BE39" s="73"/>
      <c r="BG39" s="45">
        <v>30</v>
      </c>
    </row>
    <row r="40" spans="1:59" ht="27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2"/>
      <c r="Z40" s="32"/>
      <c r="AA40" s="32"/>
      <c r="AB40" s="10"/>
      <c r="AC40" s="10"/>
      <c r="AD40" s="10"/>
      <c r="AE40" s="32"/>
      <c r="AF40" s="65">
        <v>8</v>
      </c>
      <c r="AG40" s="66"/>
      <c r="AH40" s="66"/>
      <c r="AI40" s="67"/>
      <c r="AJ40" s="68">
        <f t="shared" si="29"/>
        <v>0.5625</v>
      </c>
      <c r="AK40" s="69"/>
      <c r="AL40" s="69"/>
      <c r="AM40" s="70"/>
      <c r="AN40" s="65" t="s">
        <v>72</v>
      </c>
      <c r="AO40" s="67"/>
      <c r="AP40" s="65" t="str">
        <f>+A35</f>
        <v>福井野</v>
      </c>
      <c r="AQ40" s="66"/>
      <c r="AR40" s="66"/>
      <c r="AS40" s="67"/>
      <c r="AT40" s="65" t="str">
        <f>+A37</f>
        <v>発　寒</v>
      </c>
      <c r="AU40" s="66"/>
      <c r="AV40" s="66"/>
      <c r="AW40" s="67"/>
      <c r="AX40" s="71" t="str">
        <f>+A34</f>
        <v>西野第二②</v>
      </c>
      <c r="AY40" s="72"/>
      <c r="AZ40" s="72"/>
      <c r="BA40" s="73"/>
      <c r="BB40" s="71" t="str">
        <f>+A36</f>
        <v>西　園</v>
      </c>
      <c r="BC40" s="72"/>
      <c r="BD40" s="72"/>
      <c r="BE40" s="73"/>
      <c r="BG40" s="45">
        <v>30</v>
      </c>
    </row>
    <row r="41" spans="1:59" ht="27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2"/>
      <c r="Z41" s="32"/>
      <c r="AA41" s="32"/>
      <c r="AB41" s="32"/>
      <c r="AC41" s="8"/>
      <c r="AD41" s="32"/>
      <c r="AE41" s="32"/>
      <c r="AF41" s="65">
        <v>9</v>
      </c>
      <c r="AG41" s="66"/>
      <c r="AH41" s="66"/>
      <c r="AI41" s="67"/>
      <c r="AJ41" s="68">
        <f t="shared" si="29"/>
        <v>0.58333333333333337</v>
      </c>
      <c r="AK41" s="69"/>
      <c r="AL41" s="69"/>
      <c r="AM41" s="70"/>
      <c r="AN41" s="65" t="s">
        <v>72</v>
      </c>
      <c r="AO41" s="67"/>
      <c r="AP41" s="65" t="str">
        <f>+A36</f>
        <v>西　園</v>
      </c>
      <c r="AQ41" s="66"/>
      <c r="AR41" s="66"/>
      <c r="AS41" s="67"/>
      <c r="AT41" s="65" t="str">
        <f>+A33</f>
        <v>手稲東</v>
      </c>
      <c r="AU41" s="66"/>
      <c r="AV41" s="66"/>
      <c r="AW41" s="67"/>
      <c r="AX41" s="71" t="str">
        <f>+A35</f>
        <v>福井野</v>
      </c>
      <c r="AY41" s="72"/>
      <c r="AZ41" s="72"/>
      <c r="BA41" s="73"/>
      <c r="BB41" s="71" t="str">
        <f>+A37</f>
        <v>発　寒</v>
      </c>
      <c r="BC41" s="72"/>
      <c r="BD41" s="72"/>
      <c r="BE41" s="73"/>
      <c r="BG41" s="45">
        <v>30</v>
      </c>
    </row>
    <row r="42" spans="1:59" ht="27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2"/>
      <c r="Z42" s="32"/>
      <c r="AA42" s="32"/>
      <c r="AB42" s="32"/>
      <c r="AC42" s="8"/>
      <c r="AD42" s="32"/>
      <c r="AE42" s="32"/>
      <c r="AF42" s="65">
        <v>10</v>
      </c>
      <c r="AG42" s="66"/>
      <c r="AH42" s="66"/>
      <c r="AI42" s="67"/>
      <c r="AJ42" s="68">
        <f t="shared" si="29"/>
        <v>0.60416666666666674</v>
      </c>
      <c r="AK42" s="69"/>
      <c r="AL42" s="69"/>
      <c r="AM42" s="70"/>
      <c r="AN42" s="65" t="s">
        <v>72</v>
      </c>
      <c r="AO42" s="67"/>
      <c r="AP42" s="65" t="str">
        <f>+A37</f>
        <v>発　寒</v>
      </c>
      <c r="AQ42" s="66"/>
      <c r="AR42" s="66"/>
      <c r="AS42" s="67"/>
      <c r="AT42" s="65" t="str">
        <f>+A34</f>
        <v>西野第二②</v>
      </c>
      <c r="AU42" s="66"/>
      <c r="AV42" s="66"/>
      <c r="AW42" s="67"/>
      <c r="AX42" s="71" t="str">
        <f>+A33</f>
        <v>手稲東</v>
      </c>
      <c r="AY42" s="72"/>
      <c r="AZ42" s="72"/>
      <c r="BA42" s="73"/>
      <c r="BB42" s="71" t="str">
        <f>+A36</f>
        <v>西　園</v>
      </c>
      <c r="BC42" s="72"/>
      <c r="BD42" s="72"/>
      <c r="BE42" s="73"/>
      <c r="BG42" s="45">
        <v>30</v>
      </c>
    </row>
    <row r="43" spans="1:59" s="3" customFormat="1" ht="27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8"/>
      <c r="V43" s="24"/>
      <c r="W43" s="24"/>
      <c r="X43" s="24"/>
      <c r="Y43" s="8"/>
      <c r="Z43" s="24"/>
      <c r="AA43" s="24"/>
      <c r="AB43" s="24"/>
      <c r="AC43" s="24"/>
      <c r="AD43" s="24"/>
      <c r="AE43" s="24"/>
      <c r="AF43" s="25"/>
      <c r="AG43" s="25"/>
      <c r="AH43" s="25"/>
      <c r="AI43" s="25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C43" s="20"/>
      <c r="BD43" s="20"/>
    </row>
  </sheetData>
  <mergeCells count="318">
    <mergeCell ref="A1:R2"/>
    <mergeCell ref="S1:Z1"/>
    <mergeCell ref="S2:Z2"/>
    <mergeCell ref="AB2:BA2"/>
    <mergeCell ref="S4:Z4"/>
    <mergeCell ref="A5:B5"/>
    <mergeCell ref="C5:I5"/>
    <mergeCell ref="Y5:Z5"/>
    <mergeCell ref="AA5:AB5"/>
    <mergeCell ref="AC5:AD5"/>
    <mergeCell ref="AF5:AI5"/>
    <mergeCell ref="AJ5:AM5"/>
    <mergeCell ref="AP6:AW6"/>
    <mergeCell ref="AX6:BE6"/>
    <mergeCell ref="A7:D7"/>
    <mergeCell ref="E7:H7"/>
    <mergeCell ref="AF7:AI7"/>
    <mergeCell ref="AJ7:AM7"/>
    <mergeCell ref="AN7:AO7"/>
    <mergeCell ref="AP7:AS7"/>
    <mergeCell ref="AT7:AW7"/>
    <mergeCell ref="AX7:BA7"/>
    <mergeCell ref="BB7:BE7"/>
    <mergeCell ref="A6:D6"/>
    <mergeCell ref="E6:H6"/>
    <mergeCell ref="I6:L6"/>
    <mergeCell ref="M6:P6"/>
    <mergeCell ref="Q6:T6"/>
    <mergeCell ref="U6:X6"/>
    <mergeCell ref="AF6:AI6"/>
    <mergeCell ref="AJ6:AM6"/>
    <mergeCell ref="AN6:AO6"/>
    <mergeCell ref="A8:D8"/>
    <mergeCell ref="I8:L8"/>
    <mergeCell ref="AF8:AI8"/>
    <mergeCell ref="AJ8:AM8"/>
    <mergeCell ref="AN8:AO8"/>
    <mergeCell ref="AP8:AS8"/>
    <mergeCell ref="AT8:AW8"/>
    <mergeCell ref="AX8:BA8"/>
    <mergeCell ref="BB8:BE8"/>
    <mergeCell ref="A9:D9"/>
    <mergeCell ref="M9:P9"/>
    <mergeCell ref="AF9:AI9"/>
    <mergeCell ref="AJ9:AM9"/>
    <mergeCell ref="AN9:AO9"/>
    <mergeCell ref="AP9:AS9"/>
    <mergeCell ref="AT9:AW9"/>
    <mergeCell ref="AX9:BA9"/>
    <mergeCell ref="BB9:BE9"/>
    <mergeCell ref="A10:D10"/>
    <mergeCell ref="Q10:T10"/>
    <mergeCell ref="AF10:AI10"/>
    <mergeCell ref="AJ10:AM10"/>
    <mergeCell ref="AN10:AO10"/>
    <mergeCell ref="AP10:AS10"/>
    <mergeCell ref="AT10:AW10"/>
    <mergeCell ref="AX10:BA10"/>
    <mergeCell ref="BB10:BE10"/>
    <mergeCell ref="A11:D11"/>
    <mergeCell ref="U11:X11"/>
    <mergeCell ref="AF11:AI11"/>
    <mergeCell ref="AJ11:AM11"/>
    <mergeCell ref="AN11:AO11"/>
    <mergeCell ref="AP11:AS11"/>
    <mergeCell ref="AT11:AW11"/>
    <mergeCell ref="AX11:BA11"/>
    <mergeCell ref="BB11:BE11"/>
    <mergeCell ref="A12:T12"/>
    <mergeCell ref="AF12:AI12"/>
    <mergeCell ref="AJ12:AM12"/>
    <mergeCell ref="AN12:AO12"/>
    <mergeCell ref="AP12:AS12"/>
    <mergeCell ref="AT12:AW12"/>
    <mergeCell ref="AX12:BA12"/>
    <mergeCell ref="BB12:BE12"/>
    <mergeCell ref="Y13:Z13"/>
    <mergeCell ref="AA13:AB13"/>
    <mergeCell ref="AC13:AD13"/>
    <mergeCell ref="AF13:AI13"/>
    <mergeCell ref="AJ13:AM13"/>
    <mergeCell ref="AN13:AO13"/>
    <mergeCell ref="AP13:AS13"/>
    <mergeCell ref="AT13:AW13"/>
    <mergeCell ref="AX13:BA13"/>
    <mergeCell ref="BB13:BE13"/>
    <mergeCell ref="AF14:AI14"/>
    <mergeCell ref="AJ14:AM14"/>
    <mergeCell ref="AN14:AO14"/>
    <mergeCell ref="AP14:AS14"/>
    <mergeCell ref="AT14:AW14"/>
    <mergeCell ref="AX14:BA14"/>
    <mergeCell ref="BB14:BE14"/>
    <mergeCell ref="AF15:AI15"/>
    <mergeCell ref="AJ15:AM15"/>
    <mergeCell ref="AN15:AO15"/>
    <mergeCell ref="AP15:AS15"/>
    <mergeCell ref="AT15:AW15"/>
    <mergeCell ref="AX15:BA15"/>
    <mergeCell ref="BB15:BE15"/>
    <mergeCell ref="AF16:AI16"/>
    <mergeCell ref="AJ16:AM16"/>
    <mergeCell ref="AN16:AO16"/>
    <mergeCell ref="AP16:AS16"/>
    <mergeCell ref="AT16:AW16"/>
    <mergeCell ref="AX16:BA16"/>
    <mergeCell ref="BB16:BE16"/>
    <mergeCell ref="S17:Z17"/>
    <mergeCell ref="A18:B18"/>
    <mergeCell ref="C18:I18"/>
    <mergeCell ref="Y18:Z18"/>
    <mergeCell ref="AA18:AB18"/>
    <mergeCell ref="AC18:AD18"/>
    <mergeCell ref="AF18:AI18"/>
    <mergeCell ref="AJ18:AM18"/>
    <mergeCell ref="AP19:AW19"/>
    <mergeCell ref="AX19:BE19"/>
    <mergeCell ref="A20:D20"/>
    <mergeCell ref="E20:H20"/>
    <mergeCell ref="AF20:AI20"/>
    <mergeCell ref="AJ20:AM20"/>
    <mergeCell ref="AN20:AO20"/>
    <mergeCell ref="AP20:AS20"/>
    <mergeCell ref="AT20:AW20"/>
    <mergeCell ref="AX20:BA20"/>
    <mergeCell ref="BB20:BE20"/>
    <mergeCell ref="A19:D19"/>
    <mergeCell ref="E19:H19"/>
    <mergeCell ref="I19:L19"/>
    <mergeCell ref="M19:P19"/>
    <mergeCell ref="Q19:T19"/>
    <mergeCell ref="U19:X19"/>
    <mergeCell ref="AF19:AI19"/>
    <mergeCell ref="AJ19:AM19"/>
    <mergeCell ref="AN19:AO19"/>
    <mergeCell ref="A21:D21"/>
    <mergeCell ref="I21:L21"/>
    <mergeCell ref="AF21:AI21"/>
    <mergeCell ref="AJ21:AM21"/>
    <mergeCell ref="AN21:AO21"/>
    <mergeCell ref="AP21:AS21"/>
    <mergeCell ref="AT21:AW21"/>
    <mergeCell ref="AX21:BA21"/>
    <mergeCell ref="BB21:BE21"/>
    <mergeCell ref="A22:D22"/>
    <mergeCell ref="M22:P22"/>
    <mergeCell ref="AF22:AI22"/>
    <mergeCell ref="AJ22:AM22"/>
    <mergeCell ref="AN22:AO22"/>
    <mergeCell ref="AP22:AS22"/>
    <mergeCell ref="AT22:AW22"/>
    <mergeCell ref="AX22:BA22"/>
    <mergeCell ref="BB22:BE22"/>
    <mergeCell ref="A23:D23"/>
    <mergeCell ref="Q23:T23"/>
    <mergeCell ref="AF23:AI23"/>
    <mergeCell ref="AJ23:AM23"/>
    <mergeCell ref="AN23:AO23"/>
    <mergeCell ref="AP23:AS23"/>
    <mergeCell ref="AT23:AW23"/>
    <mergeCell ref="AX23:BA23"/>
    <mergeCell ref="BB23:BE23"/>
    <mergeCell ref="A24:D24"/>
    <mergeCell ref="U24:X24"/>
    <mergeCell ref="AF24:AI24"/>
    <mergeCell ref="AJ24:AM24"/>
    <mergeCell ref="AN24:AO24"/>
    <mergeCell ref="AP24:AS24"/>
    <mergeCell ref="AT24:AW24"/>
    <mergeCell ref="AX24:BA24"/>
    <mergeCell ref="BB24:BE24"/>
    <mergeCell ref="A25:T25"/>
    <mergeCell ref="AF25:AI25"/>
    <mergeCell ref="AJ25:AM25"/>
    <mergeCell ref="AN25:AO25"/>
    <mergeCell ref="AP25:AS25"/>
    <mergeCell ref="AT25:AW25"/>
    <mergeCell ref="AX25:BA25"/>
    <mergeCell ref="BB25:BE25"/>
    <mergeCell ref="Y26:Z26"/>
    <mergeCell ref="AA26:AB26"/>
    <mergeCell ref="AC26:AD26"/>
    <mergeCell ref="AF26:AI26"/>
    <mergeCell ref="AJ26:AM26"/>
    <mergeCell ref="AN26:AO26"/>
    <mergeCell ref="AP26:AS26"/>
    <mergeCell ref="AT26:AW26"/>
    <mergeCell ref="AX26:BA26"/>
    <mergeCell ref="BB26:BE26"/>
    <mergeCell ref="AF27:AI27"/>
    <mergeCell ref="AJ27:AM27"/>
    <mergeCell ref="AN27:AO27"/>
    <mergeCell ref="AP27:AS27"/>
    <mergeCell ref="AT27:AW27"/>
    <mergeCell ref="AX27:BA27"/>
    <mergeCell ref="BB27:BE27"/>
    <mergeCell ref="AF28:AI28"/>
    <mergeCell ref="AJ28:AM28"/>
    <mergeCell ref="AN28:AO28"/>
    <mergeCell ref="AP28:AS28"/>
    <mergeCell ref="AT28:AW28"/>
    <mergeCell ref="AX28:BA28"/>
    <mergeCell ref="BB28:BE28"/>
    <mergeCell ref="AF29:AI29"/>
    <mergeCell ref="AJ29:AM29"/>
    <mergeCell ref="AN29:AO29"/>
    <mergeCell ref="AP29:AS29"/>
    <mergeCell ref="AT29:AW29"/>
    <mergeCell ref="AX29:BA29"/>
    <mergeCell ref="BB29:BE29"/>
    <mergeCell ref="A31:B31"/>
    <mergeCell ref="C31:I31"/>
    <mergeCell ref="Y31:Z31"/>
    <mergeCell ref="AA31:AB31"/>
    <mergeCell ref="AC31:AD31"/>
    <mergeCell ref="AF31:AI31"/>
    <mergeCell ref="AJ31:AM31"/>
    <mergeCell ref="AP32:AW32"/>
    <mergeCell ref="AX32:BE32"/>
    <mergeCell ref="A33:D33"/>
    <mergeCell ref="E33:H33"/>
    <mergeCell ref="AF33:AI33"/>
    <mergeCell ref="AJ33:AM33"/>
    <mergeCell ref="AN33:AO33"/>
    <mergeCell ref="AP33:AS33"/>
    <mergeCell ref="AT33:AW33"/>
    <mergeCell ref="AX33:BA33"/>
    <mergeCell ref="BB33:BE33"/>
    <mergeCell ref="A32:D32"/>
    <mergeCell ref="E32:H32"/>
    <mergeCell ref="I32:L32"/>
    <mergeCell ref="M32:P32"/>
    <mergeCell ref="Q32:T32"/>
    <mergeCell ref="U32:X32"/>
    <mergeCell ref="AF32:AI32"/>
    <mergeCell ref="AJ32:AM32"/>
    <mergeCell ref="AN32:AO32"/>
    <mergeCell ref="A34:D34"/>
    <mergeCell ref="I34:L34"/>
    <mergeCell ref="AF34:AI34"/>
    <mergeCell ref="AJ34:AM34"/>
    <mergeCell ref="AN34:AO34"/>
    <mergeCell ref="AP34:AS34"/>
    <mergeCell ref="AT34:AW34"/>
    <mergeCell ref="AX34:BA34"/>
    <mergeCell ref="BB34:BE34"/>
    <mergeCell ref="A35:D35"/>
    <mergeCell ref="M35:P35"/>
    <mergeCell ref="AF35:AI35"/>
    <mergeCell ref="AJ35:AM35"/>
    <mergeCell ref="AN35:AO35"/>
    <mergeCell ref="AP35:AS35"/>
    <mergeCell ref="AT35:AW35"/>
    <mergeCell ref="AX35:BA35"/>
    <mergeCell ref="BB35:BE35"/>
    <mergeCell ref="A36:D36"/>
    <mergeCell ref="Q36:T36"/>
    <mergeCell ref="AF36:AI36"/>
    <mergeCell ref="AJ36:AM36"/>
    <mergeCell ref="AN36:AO36"/>
    <mergeCell ref="AP36:AS36"/>
    <mergeCell ref="AT36:AW36"/>
    <mergeCell ref="AX36:BA36"/>
    <mergeCell ref="BB36:BE36"/>
    <mergeCell ref="A37:D37"/>
    <mergeCell ref="U37:X37"/>
    <mergeCell ref="AF37:AI37"/>
    <mergeCell ref="AJ37:AM37"/>
    <mergeCell ref="AN37:AO37"/>
    <mergeCell ref="AP37:AS37"/>
    <mergeCell ref="AT37:AW37"/>
    <mergeCell ref="AX37:BA37"/>
    <mergeCell ref="BB37:BE37"/>
    <mergeCell ref="AT41:AW41"/>
    <mergeCell ref="AX41:BA41"/>
    <mergeCell ref="BB41:BE41"/>
    <mergeCell ref="A38:T38"/>
    <mergeCell ref="AF38:AI38"/>
    <mergeCell ref="AJ38:AM38"/>
    <mergeCell ref="AN38:AO38"/>
    <mergeCell ref="AP38:AS38"/>
    <mergeCell ref="AT38:AW38"/>
    <mergeCell ref="AX38:BA38"/>
    <mergeCell ref="BB38:BE38"/>
    <mergeCell ref="Y39:Z39"/>
    <mergeCell ref="AA39:AB39"/>
    <mergeCell ref="AC39:AD39"/>
    <mergeCell ref="AF39:AI39"/>
    <mergeCell ref="AJ39:AM39"/>
    <mergeCell ref="AN39:AO39"/>
    <mergeCell ref="AP39:AS39"/>
    <mergeCell ref="AT39:AW39"/>
    <mergeCell ref="AX39:BA39"/>
    <mergeCell ref="BB39:BE39"/>
    <mergeCell ref="AF42:AI42"/>
    <mergeCell ref="AJ42:AM42"/>
    <mergeCell ref="AN42:AO42"/>
    <mergeCell ref="AP42:AS42"/>
    <mergeCell ref="AT42:AW42"/>
    <mergeCell ref="AX42:BA42"/>
    <mergeCell ref="BB42:BE42"/>
    <mergeCell ref="AP5:AS5"/>
    <mergeCell ref="AP18:AS18"/>
    <mergeCell ref="AP31:AS31"/>
    <mergeCell ref="AN5:AO5"/>
    <mergeCell ref="AN18:AO18"/>
    <mergeCell ref="AN31:AO31"/>
    <mergeCell ref="AF40:AI40"/>
    <mergeCell ref="AJ40:AM40"/>
    <mergeCell ref="AN40:AO40"/>
    <mergeCell ref="AP40:AS40"/>
    <mergeCell ref="AT40:AW40"/>
    <mergeCell ref="AX40:BA40"/>
    <mergeCell ref="BB40:BE40"/>
    <mergeCell ref="AF41:AI41"/>
    <mergeCell ref="AJ41:AM41"/>
    <mergeCell ref="AN41:AO41"/>
    <mergeCell ref="AP41:AS41"/>
  </mergeCells>
  <phoneticPr fontId="1"/>
  <printOptions horizontalCentered="1" verticalCentered="1"/>
  <pageMargins left="0" right="0" top="0" bottom="0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8"/>
  <sheetViews>
    <sheetView zoomScale="50" zoomScaleNormal="50" zoomScaleSheetLayoutView="40" workbookViewId="0">
      <selection activeCell="AB36" sqref="AB36"/>
    </sheetView>
  </sheetViews>
  <sheetFormatPr defaultColWidth="3.75" defaultRowHeight="27" customHeight="1"/>
  <cols>
    <col min="1" max="1" width="8" style="3" customWidth="1"/>
    <col min="2" max="25" width="3.75" style="3"/>
    <col min="26" max="26" width="3.75" style="4"/>
    <col min="27" max="27" width="3.75" style="3"/>
    <col min="28" max="54" width="3.75" style="4"/>
    <col min="55" max="56" width="3.75" style="19"/>
    <col min="57" max="16384" width="3.75" style="4"/>
  </cols>
  <sheetData>
    <row r="1" spans="1:59" ht="27" customHeight="1">
      <c r="A1" s="90" t="s">
        <v>97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  <c r="S1" s="96" t="s">
        <v>48</v>
      </c>
      <c r="T1" s="97"/>
      <c r="U1" s="97"/>
      <c r="V1" s="97"/>
      <c r="W1" s="97"/>
      <c r="X1" s="97"/>
      <c r="Y1" s="97"/>
      <c r="Z1" s="98"/>
    </row>
    <row r="2" spans="1:59" ht="27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  <c r="S2" s="99"/>
      <c r="T2" s="72"/>
      <c r="U2" s="72"/>
      <c r="V2" s="72"/>
      <c r="W2" s="72"/>
      <c r="X2" s="72"/>
      <c r="Y2" s="72"/>
      <c r="Z2" s="73"/>
      <c r="AB2" s="100" t="s">
        <v>102</v>
      </c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</row>
    <row r="3" spans="1:59" ht="27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3"/>
      <c r="T3" s="34"/>
      <c r="U3" s="34"/>
      <c r="V3" s="34"/>
      <c r="W3" s="34"/>
      <c r="X3" s="34"/>
      <c r="Y3" s="34"/>
      <c r="Z3" s="34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</row>
    <row r="4" spans="1:59" ht="27" customHeight="1">
      <c r="A4" s="81" t="s">
        <v>8</v>
      </c>
      <c r="B4" s="81"/>
      <c r="C4" s="107"/>
      <c r="D4" s="107"/>
      <c r="E4" s="107"/>
      <c r="F4" s="107"/>
      <c r="G4" s="107"/>
      <c r="H4" s="107"/>
      <c r="I4" s="107"/>
      <c r="J4" s="28"/>
      <c r="K4" s="28"/>
      <c r="L4" s="28"/>
      <c r="M4" s="28"/>
      <c r="N4" s="81"/>
      <c r="O4" s="81"/>
      <c r="P4" s="26"/>
      <c r="Q4" s="40" t="s">
        <v>9</v>
      </c>
      <c r="R4" s="40"/>
      <c r="S4" s="108"/>
      <c r="T4" s="108"/>
      <c r="U4" s="77" t="s">
        <v>10</v>
      </c>
      <c r="V4" s="77"/>
      <c r="AA4" s="4"/>
      <c r="AE4" s="29"/>
      <c r="AF4" s="65" t="s">
        <v>16</v>
      </c>
      <c r="AG4" s="66"/>
      <c r="AH4" s="66"/>
      <c r="AI4" s="67"/>
      <c r="AJ4" s="85">
        <v>0.375</v>
      </c>
      <c r="AK4" s="86"/>
      <c r="AL4" s="86"/>
      <c r="AM4" s="87"/>
      <c r="AN4" s="74" t="s">
        <v>92</v>
      </c>
      <c r="AO4" s="75"/>
      <c r="AP4" s="68">
        <f>+AK9+(BG9/1440)</f>
        <v>0</v>
      </c>
      <c r="AQ4" s="69"/>
      <c r="AR4" s="69"/>
      <c r="AS4" s="70"/>
      <c r="AT4" s="27"/>
      <c r="AU4" s="27"/>
      <c r="AV4" s="27"/>
      <c r="AW4" s="27"/>
      <c r="AX4" s="109" t="s">
        <v>95</v>
      </c>
      <c r="AY4" s="110"/>
      <c r="AZ4" s="110"/>
      <c r="BA4" s="110"/>
      <c r="BB4" s="110"/>
      <c r="BC4" s="110"/>
      <c r="BD4" s="110"/>
      <c r="BE4" s="111"/>
      <c r="BF4" s="19"/>
      <c r="BG4" s="19"/>
    </row>
    <row r="5" spans="1:59" ht="27" customHeight="1">
      <c r="A5" s="65" t="s">
        <v>19</v>
      </c>
      <c r="B5" s="66"/>
      <c r="C5" s="66"/>
      <c r="D5" s="67"/>
      <c r="E5" s="65">
        <f>A6</f>
        <v>1</v>
      </c>
      <c r="F5" s="66"/>
      <c r="G5" s="66"/>
      <c r="H5" s="67"/>
      <c r="I5" s="65">
        <f>A7</f>
        <v>2</v>
      </c>
      <c r="J5" s="66"/>
      <c r="K5" s="66"/>
      <c r="L5" s="67"/>
      <c r="M5" s="65">
        <f>A8</f>
        <v>3</v>
      </c>
      <c r="N5" s="66"/>
      <c r="O5" s="66"/>
      <c r="P5" s="67"/>
      <c r="Q5" s="35" t="s">
        <v>11</v>
      </c>
      <c r="R5" s="35" t="s">
        <v>12</v>
      </c>
      <c r="S5" s="35" t="s">
        <v>13</v>
      </c>
      <c r="T5" s="7" t="s">
        <v>14</v>
      </c>
      <c r="U5" s="31" t="s">
        <v>34</v>
      </c>
      <c r="V5" s="7" t="s">
        <v>15</v>
      </c>
      <c r="W5" s="9"/>
      <c r="X5" s="10"/>
      <c r="Y5" s="10"/>
      <c r="Z5" s="10"/>
      <c r="AA5" s="10"/>
      <c r="AB5" s="10"/>
      <c r="AC5" s="10"/>
      <c r="AD5" s="10"/>
      <c r="AE5" s="32"/>
      <c r="AF5" s="71" t="s">
        <v>35</v>
      </c>
      <c r="AG5" s="72"/>
      <c r="AH5" s="72"/>
      <c r="AI5" s="73"/>
      <c r="AJ5" s="68">
        <f>+AJ4+(BF5/1440)</f>
        <v>0.39583333333333331</v>
      </c>
      <c r="AK5" s="69"/>
      <c r="AL5" s="69"/>
      <c r="AM5" s="70"/>
      <c r="AN5" s="65"/>
      <c r="AO5" s="67"/>
      <c r="AP5" s="65" t="s">
        <v>17</v>
      </c>
      <c r="AQ5" s="66"/>
      <c r="AR5" s="66"/>
      <c r="AS5" s="66"/>
      <c r="AT5" s="66"/>
      <c r="AU5" s="66"/>
      <c r="AV5" s="66"/>
      <c r="AW5" s="67"/>
      <c r="AX5" s="65" t="s">
        <v>18</v>
      </c>
      <c r="AY5" s="66"/>
      <c r="AZ5" s="66"/>
      <c r="BA5" s="66"/>
      <c r="BB5" s="66"/>
      <c r="BC5" s="66"/>
      <c r="BD5" s="66"/>
      <c r="BE5" s="67"/>
      <c r="BF5" s="19">
        <v>30</v>
      </c>
      <c r="BG5" s="19"/>
    </row>
    <row r="6" spans="1:59" ht="27" customHeight="1">
      <c r="A6" s="65">
        <v>1</v>
      </c>
      <c r="B6" s="66"/>
      <c r="C6" s="66"/>
      <c r="D6" s="67"/>
      <c r="E6" s="78"/>
      <c r="F6" s="79"/>
      <c r="G6" s="79"/>
      <c r="H6" s="80"/>
      <c r="I6" s="12" t="str">
        <f t="shared" ref="I6:I8" si="0">IF(J6="","",IF(J6&gt;L6,"○",IF(J6=L6,"△","●")))</f>
        <v/>
      </c>
      <c r="J6" s="13"/>
      <c r="K6" s="30" t="s">
        <v>33</v>
      </c>
      <c r="L6" s="14"/>
      <c r="M6" s="12" t="str">
        <f t="shared" ref="M6:M7" si="1">IF(N6="","",IF(N6&gt;P6,"○",IF(N6=P6,"△","●")))</f>
        <v/>
      </c>
      <c r="N6" s="13"/>
      <c r="O6" s="30" t="s">
        <v>33</v>
      </c>
      <c r="P6" s="14"/>
      <c r="Q6" s="35" t="str">
        <f>IF(J6="","",COUNTIF($E6:$P6,"○"))</f>
        <v/>
      </c>
      <c r="R6" s="35" t="str">
        <f>IF(J6="","",COUNTIF($E6:$P6,"●"))</f>
        <v/>
      </c>
      <c r="S6" s="35" t="str">
        <f>IF(J6="","",COUNTIF($E6:$P6,"△"))</f>
        <v/>
      </c>
      <c r="T6" s="16" t="str">
        <f>IF(J6="","",Q6*3+S6*1)</f>
        <v/>
      </c>
      <c r="U6" s="15" t="str">
        <f>IF(J6="","",J6-L6+N6-P6)</f>
        <v/>
      </c>
      <c r="V6" s="35"/>
      <c r="W6" s="9"/>
      <c r="X6" s="32"/>
      <c r="Y6" s="8"/>
      <c r="Z6" s="32"/>
      <c r="AA6" s="32"/>
      <c r="AB6" s="32"/>
      <c r="AC6" s="32"/>
      <c r="AD6" s="32"/>
      <c r="AE6" s="32"/>
      <c r="AF6" s="65">
        <v>1</v>
      </c>
      <c r="AG6" s="66"/>
      <c r="AH6" s="66"/>
      <c r="AI6" s="67"/>
      <c r="AJ6" s="68">
        <f t="shared" ref="AJ6:AJ11" si="2">+AJ5+(BF6/1440)+(BG6/1440)</f>
        <v>0.41666666666666663</v>
      </c>
      <c r="AK6" s="69"/>
      <c r="AL6" s="69"/>
      <c r="AM6" s="70"/>
      <c r="AN6" s="65" t="s">
        <v>90</v>
      </c>
      <c r="AO6" s="67"/>
      <c r="AP6" s="65">
        <f>+A6</f>
        <v>1</v>
      </c>
      <c r="AQ6" s="66"/>
      <c r="AR6" s="66"/>
      <c r="AS6" s="67"/>
      <c r="AT6" s="65">
        <f>+A7</f>
        <v>2</v>
      </c>
      <c r="AU6" s="66"/>
      <c r="AV6" s="66"/>
      <c r="AW6" s="67"/>
      <c r="AX6" s="65">
        <f>+AP11</f>
        <v>4</v>
      </c>
      <c r="AY6" s="66"/>
      <c r="AZ6" s="66"/>
      <c r="BA6" s="67"/>
      <c r="BB6" s="65">
        <f>+AT11</f>
        <v>6</v>
      </c>
      <c r="BC6" s="66"/>
      <c r="BD6" s="66"/>
      <c r="BE6" s="67"/>
      <c r="BF6" s="19">
        <v>30</v>
      </c>
      <c r="BG6" s="19"/>
    </row>
    <row r="7" spans="1:59" ht="27" customHeight="1">
      <c r="A7" s="65">
        <v>2</v>
      </c>
      <c r="B7" s="66"/>
      <c r="C7" s="66"/>
      <c r="D7" s="67"/>
      <c r="E7" s="12" t="str">
        <f t="shared" ref="E7:E8" si="3">IF(F7="","",IF(F7&gt;H7,"○",IF(F7=H7,"△","●")))</f>
        <v/>
      </c>
      <c r="F7" s="13"/>
      <c r="G7" s="30" t="s">
        <v>33</v>
      </c>
      <c r="H7" s="14"/>
      <c r="I7" s="78"/>
      <c r="J7" s="79"/>
      <c r="K7" s="79"/>
      <c r="L7" s="80"/>
      <c r="M7" s="12" t="str">
        <f t="shared" si="1"/>
        <v/>
      </c>
      <c r="N7" s="13"/>
      <c r="O7" s="30" t="s">
        <v>33</v>
      </c>
      <c r="P7" s="14"/>
      <c r="Q7" s="35" t="str">
        <f>IF(F7="","",COUNTIF($E7:$P7,"○"))</f>
        <v/>
      </c>
      <c r="R7" s="35" t="str">
        <f>IF(F7="","",COUNTIF($E7:$P7,"●"))</f>
        <v/>
      </c>
      <c r="S7" s="35" t="str">
        <f>IF(F7="","",COUNTIF($E7:$P7,"△"))</f>
        <v/>
      </c>
      <c r="T7" s="16" t="str">
        <f>IF(F7="","",Q7*3+S7*1)</f>
        <v/>
      </c>
      <c r="U7" s="15" t="str">
        <f>IF(F7="","",F7-H7+N7-P7)</f>
        <v/>
      </c>
      <c r="V7" s="35"/>
      <c r="W7" s="9"/>
      <c r="X7" s="32"/>
      <c r="Y7" s="8"/>
      <c r="Z7" s="32"/>
      <c r="AA7" s="32"/>
      <c r="AB7" s="32"/>
      <c r="AC7" s="32"/>
      <c r="AD7" s="32"/>
      <c r="AE7" s="32"/>
      <c r="AF7" s="65">
        <v>2</v>
      </c>
      <c r="AG7" s="66"/>
      <c r="AH7" s="66"/>
      <c r="AI7" s="67"/>
      <c r="AJ7" s="68">
        <f t="shared" si="2"/>
        <v>0.44444444444444442</v>
      </c>
      <c r="AK7" s="69"/>
      <c r="AL7" s="69"/>
      <c r="AM7" s="70"/>
      <c r="AN7" s="65" t="s">
        <v>91</v>
      </c>
      <c r="AO7" s="67"/>
      <c r="AP7" s="65">
        <f>+A11</f>
        <v>4</v>
      </c>
      <c r="AQ7" s="66"/>
      <c r="AR7" s="66"/>
      <c r="AS7" s="67"/>
      <c r="AT7" s="65">
        <f>+A12</f>
        <v>5</v>
      </c>
      <c r="AU7" s="66"/>
      <c r="AV7" s="66"/>
      <c r="AW7" s="67"/>
      <c r="AX7" s="65">
        <f>+AP6</f>
        <v>1</v>
      </c>
      <c r="AY7" s="66"/>
      <c r="AZ7" s="66"/>
      <c r="BA7" s="67"/>
      <c r="BB7" s="65">
        <f>+AT6</f>
        <v>2</v>
      </c>
      <c r="BC7" s="66"/>
      <c r="BD7" s="66"/>
      <c r="BE7" s="67"/>
      <c r="BF7" s="19">
        <v>40</v>
      </c>
      <c r="BG7" s="19"/>
    </row>
    <row r="8" spans="1:59" s="19" customFormat="1" ht="27" customHeight="1">
      <c r="A8" s="65">
        <v>3</v>
      </c>
      <c r="B8" s="66"/>
      <c r="C8" s="66"/>
      <c r="D8" s="67"/>
      <c r="E8" s="12" t="str">
        <f t="shared" si="3"/>
        <v/>
      </c>
      <c r="F8" s="13"/>
      <c r="G8" s="30" t="s">
        <v>33</v>
      </c>
      <c r="H8" s="14"/>
      <c r="I8" s="12" t="str">
        <f t="shared" si="0"/>
        <v/>
      </c>
      <c r="J8" s="13"/>
      <c r="K8" s="30" t="s">
        <v>33</v>
      </c>
      <c r="L8" s="14"/>
      <c r="M8" s="78"/>
      <c r="N8" s="79"/>
      <c r="O8" s="79"/>
      <c r="P8" s="80"/>
      <c r="Q8" s="35" t="str">
        <f t="shared" ref="Q8" si="4">IF(J8="","",COUNTIF($E8:$P8,"○"))</f>
        <v/>
      </c>
      <c r="R8" s="35" t="str">
        <f t="shared" ref="R8" si="5">IF(J8="","",COUNTIF($E8:$P8,"●"))</f>
        <v/>
      </c>
      <c r="S8" s="35" t="str">
        <f t="shared" ref="S8" si="6">IF(J8="","",COUNTIF($E8:$P8,"△"))</f>
        <v/>
      </c>
      <c r="T8" s="16" t="str">
        <f t="shared" ref="T8" si="7">IF(J8="","",Q8*3+S8*1)</f>
        <v/>
      </c>
      <c r="U8" s="15" t="str">
        <f>IF(F8="","",F8-H8+J8-L8)</f>
        <v/>
      </c>
      <c r="V8" s="35"/>
      <c r="W8" s="9"/>
      <c r="X8" s="32"/>
      <c r="Y8" s="8"/>
      <c r="Z8" s="32"/>
      <c r="AA8" s="32"/>
      <c r="AB8" s="32"/>
      <c r="AC8" s="32"/>
      <c r="AD8" s="32"/>
      <c r="AE8" s="32"/>
      <c r="AF8" s="65">
        <v>3</v>
      </c>
      <c r="AG8" s="66"/>
      <c r="AH8" s="66"/>
      <c r="AI8" s="67"/>
      <c r="AJ8" s="68">
        <f t="shared" si="2"/>
        <v>0.47222222222222221</v>
      </c>
      <c r="AK8" s="69"/>
      <c r="AL8" s="69"/>
      <c r="AM8" s="70"/>
      <c r="AN8" s="65" t="s">
        <v>90</v>
      </c>
      <c r="AO8" s="67"/>
      <c r="AP8" s="65">
        <f>+A7</f>
        <v>2</v>
      </c>
      <c r="AQ8" s="66"/>
      <c r="AR8" s="66"/>
      <c r="AS8" s="67"/>
      <c r="AT8" s="65">
        <f>+A8</f>
        <v>3</v>
      </c>
      <c r="AU8" s="66"/>
      <c r="AV8" s="66"/>
      <c r="AW8" s="67"/>
      <c r="AX8" s="65">
        <f>+AP7</f>
        <v>4</v>
      </c>
      <c r="AY8" s="66"/>
      <c r="AZ8" s="66"/>
      <c r="BA8" s="67"/>
      <c r="BB8" s="65">
        <f>+AT7</f>
        <v>5</v>
      </c>
      <c r="BC8" s="66"/>
      <c r="BD8" s="66"/>
      <c r="BE8" s="67"/>
      <c r="BF8" s="19">
        <v>40</v>
      </c>
    </row>
    <row r="9" spans="1:59" ht="27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8" t="str">
        <f>IF(SUM(U6:U8)=0,"","NG")</f>
        <v/>
      </c>
      <c r="AA9" s="4"/>
      <c r="AE9" s="3"/>
      <c r="AF9" s="65">
        <v>4</v>
      </c>
      <c r="AG9" s="66"/>
      <c r="AH9" s="66"/>
      <c r="AI9" s="67"/>
      <c r="AJ9" s="68">
        <f t="shared" si="2"/>
        <v>0.5</v>
      </c>
      <c r="AK9" s="69"/>
      <c r="AL9" s="69"/>
      <c r="AM9" s="70"/>
      <c r="AN9" s="65" t="s">
        <v>91</v>
      </c>
      <c r="AO9" s="67"/>
      <c r="AP9" s="65">
        <f>+A12</f>
        <v>5</v>
      </c>
      <c r="AQ9" s="66"/>
      <c r="AR9" s="66"/>
      <c r="AS9" s="67"/>
      <c r="AT9" s="65">
        <f>+A13</f>
        <v>6</v>
      </c>
      <c r="AU9" s="66"/>
      <c r="AV9" s="66"/>
      <c r="AW9" s="67"/>
      <c r="AX9" s="65">
        <f>+AP8</f>
        <v>2</v>
      </c>
      <c r="AY9" s="66"/>
      <c r="AZ9" s="66"/>
      <c r="BA9" s="67"/>
      <c r="BB9" s="65">
        <f>+AT8</f>
        <v>3</v>
      </c>
      <c r="BC9" s="66"/>
      <c r="BD9" s="66"/>
      <c r="BE9" s="67"/>
      <c r="BF9" s="19">
        <v>40</v>
      </c>
      <c r="BG9" s="19"/>
    </row>
    <row r="10" spans="1:59" ht="27" customHeight="1">
      <c r="A10" s="65" t="s">
        <v>20</v>
      </c>
      <c r="B10" s="66"/>
      <c r="C10" s="66"/>
      <c r="D10" s="67"/>
      <c r="E10" s="65">
        <f>A11</f>
        <v>4</v>
      </c>
      <c r="F10" s="66"/>
      <c r="G10" s="66"/>
      <c r="H10" s="67"/>
      <c r="I10" s="65">
        <f>A12</f>
        <v>5</v>
      </c>
      <c r="J10" s="66"/>
      <c r="K10" s="66"/>
      <c r="L10" s="67"/>
      <c r="M10" s="65">
        <f>A13</f>
        <v>6</v>
      </c>
      <c r="N10" s="66"/>
      <c r="O10" s="66"/>
      <c r="P10" s="67"/>
      <c r="Q10" s="35" t="s">
        <v>11</v>
      </c>
      <c r="R10" s="35" t="s">
        <v>12</v>
      </c>
      <c r="S10" s="35" t="s">
        <v>13</v>
      </c>
      <c r="T10" s="7" t="s">
        <v>14</v>
      </c>
      <c r="U10" s="31" t="s">
        <v>34</v>
      </c>
      <c r="V10" s="7" t="s">
        <v>15</v>
      </c>
      <c r="W10" s="42"/>
      <c r="X10" s="42"/>
      <c r="Y10" s="42"/>
      <c r="Z10" s="42"/>
      <c r="AA10" s="42"/>
      <c r="AB10" s="42"/>
      <c r="AC10" s="42"/>
      <c r="AD10" s="42"/>
      <c r="AE10" s="42"/>
      <c r="AF10" s="65">
        <v>5</v>
      </c>
      <c r="AG10" s="66"/>
      <c r="AH10" s="66"/>
      <c r="AI10" s="67"/>
      <c r="AJ10" s="68">
        <f t="shared" si="2"/>
        <v>0.52777777777777779</v>
      </c>
      <c r="AK10" s="69"/>
      <c r="AL10" s="69"/>
      <c r="AM10" s="70"/>
      <c r="AN10" s="65" t="s">
        <v>90</v>
      </c>
      <c r="AO10" s="67"/>
      <c r="AP10" s="65">
        <f>+A6</f>
        <v>1</v>
      </c>
      <c r="AQ10" s="66"/>
      <c r="AR10" s="66"/>
      <c r="AS10" s="67"/>
      <c r="AT10" s="65">
        <f>+A8</f>
        <v>3</v>
      </c>
      <c r="AU10" s="66"/>
      <c r="AV10" s="66"/>
      <c r="AW10" s="67"/>
      <c r="AX10" s="65">
        <f>+AP9</f>
        <v>5</v>
      </c>
      <c r="AY10" s="66"/>
      <c r="AZ10" s="66"/>
      <c r="BA10" s="67"/>
      <c r="BB10" s="65">
        <f>+AT9</f>
        <v>6</v>
      </c>
      <c r="BC10" s="66"/>
      <c r="BD10" s="66"/>
      <c r="BE10" s="67"/>
      <c r="BF10" s="19">
        <v>40</v>
      </c>
      <c r="BG10" s="19"/>
    </row>
    <row r="11" spans="1:59" s="19" customFormat="1" ht="27" customHeight="1">
      <c r="A11" s="65">
        <v>4</v>
      </c>
      <c r="B11" s="66"/>
      <c r="C11" s="66"/>
      <c r="D11" s="67"/>
      <c r="E11" s="78"/>
      <c r="F11" s="79"/>
      <c r="G11" s="79"/>
      <c r="H11" s="80"/>
      <c r="I11" s="12" t="str">
        <f t="shared" ref="I11" si="8">IF(J11="","",IF(J11&gt;L11,"○",IF(J11=L11,"△","●")))</f>
        <v/>
      </c>
      <c r="J11" s="13"/>
      <c r="K11" s="38" t="s">
        <v>33</v>
      </c>
      <c r="L11" s="14"/>
      <c r="M11" s="12" t="str">
        <f t="shared" ref="M11:M12" si="9">IF(N11="","",IF(N11&gt;P11,"○",IF(N11=P11,"△","●")))</f>
        <v/>
      </c>
      <c r="N11" s="13"/>
      <c r="O11" s="38" t="s">
        <v>33</v>
      </c>
      <c r="P11" s="14"/>
      <c r="Q11" s="35" t="str">
        <f>IF(J11="","",COUNTIF($E11:$P11,"○"))</f>
        <v/>
      </c>
      <c r="R11" s="35" t="str">
        <f>IF(J11="","",COUNTIF($E11:$P11,"●"))</f>
        <v/>
      </c>
      <c r="S11" s="35" t="str">
        <f>IF(J11="","",COUNTIF($E11:$P11,"△"))</f>
        <v/>
      </c>
      <c r="T11" s="16" t="str">
        <f>IF(J11="","",Q11*3+S11*1)</f>
        <v/>
      </c>
      <c r="U11" s="15" t="str">
        <f>IF(J11="","",J11-L11+N11-P11)</f>
        <v/>
      </c>
      <c r="V11" s="35"/>
      <c r="W11" s="3"/>
      <c r="X11" s="3"/>
      <c r="Y11" s="3"/>
      <c r="Z11" s="4"/>
      <c r="AA11" s="4"/>
      <c r="AB11" s="4"/>
      <c r="AC11" s="4"/>
      <c r="AD11" s="4"/>
      <c r="AE11" s="3"/>
      <c r="AF11" s="65">
        <v>6</v>
      </c>
      <c r="AG11" s="66"/>
      <c r="AH11" s="66"/>
      <c r="AI11" s="67"/>
      <c r="AJ11" s="68">
        <f t="shared" si="2"/>
        <v>0.55555555555555558</v>
      </c>
      <c r="AK11" s="69"/>
      <c r="AL11" s="69"/>
      <c r="AM11" s="70"/>
      <c r="AN11" s="65" t="s">
        <v>91</v>
      </c>
      <c r="AO11" s="67"/>
      <c r="AP11" s="65">
        <f>+A11</f>
        <v>4</v>
      </c>
      <c r="AQ11" s="66"/>
      <c r="AR11" s="66"/>
      <c r="AS11" s="67"/>
      <c r="AT11" s="65">
        <f>+A13</f>
        <v>6</v>
      </c>
      <c r="AU11" s="66"/>
      <c r="AV11" s="66"/>
      <c r="AW11" s="67"/>
      <c r="AX11" s="65">
        <f>+AP10</f>
        <v>1</v>
      </c>
      <c r="AY11" s="66"/>
      <c r="AZ11" s="66"/>
      <c r="BA11" s="67"/>
      <c r="BB11" s="65">
        <f>+AT10</f>
        <v>3</v>
      </c>
      <c r="BC11" s="66"/>
      <c r="BD11" s="66"/>
      <c r="BE11" s="67"/>
      <c r="BF11" s="19">
        <v>40</v>
      </c>
    </row>
    <row r="12" spans="1:59" ht="27" customHeight="1">
      <c r="A12" s="65">
        <v>5</v>
      </c>
      <c r="B12" s="66"/>
      <c r="C12" s="66"/>
      <c r="D12" s="67"/>
      <c r="E12" s="12" t="str">
        <f t="shared" ref="E12:E13" si="10">IF(F12="","",IF(F12&gt;H12,"○",IF(F12=H12,"△","●")))</f>
        <v/>
      </c>
      <c r="F12" s="13"/>
      <c r="G12" s="38" t="s">
        <v>33</v>
      </c>
      <c r="H12" s="14"/>
      <c r="I12" s="78"/>
      <c r="J12" s="79"/>
      <c r="K12" s="79"/>
      <c r="L12" s="80"/>
      <c r="M12" s="12" t="str">
        <f t="shared" si="9"/>
        <v/>
      </c>
      <c r="N12" s="13"/>
      <c r="O12" s="38" t="s">
        <v>33</v>
      </c>
      <c r="P12" s="14"/>
      <c r="Q12" s="35" t="str">
        <f>IF(F12="","",COUNTIF($E12:$P12,"○"))</f>
        <v/>
      </c>
      <c r="R12" s="35" t="str">
        <f>IF(F12="","",COUNTIF($E12:$P12,"●"))</f>
        <v/>
      </c>
      <c r="S12" s="35" t="str">
        <f>IF(F12="","",COUNTIF($E12:$P12,"△"))</f>
        <v/>
      </c>
      <c r="T12" s="16" t="str">
        <f>IF(F12="","",Q12*3+S12*1)</f>
        <v/>
      </c>
      <c r="U12" s="15" t="str">
        <f>IF(F12="","",F12-H12+N12-P12)</f>
        <v/>
      </c>
      <c r="V12" s="35"/>
      <c r="AA12" s="4"/>
      <c r="AE12" s="3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19"/>
      <c r="BG12" s="19"/>
    </row>
    <row r="13" spans="1:59" ht="27" customHeight="1">
      <c r="A13" s="65">
        <v>6</v>
      </c>
      <c r="B13" s="66"/>
      <c r="C13" s="66"/>
      <c r="D13" s="67"/>
      <c r="E13" s="12" t="str">
        <f t="shared" si="10"/>
        <v/>
      </c>
      <c r="F13" s="13"/>
      <c r="G13" s="38" t="s">
        <v>33</v>
      </c>
      <c r="H13" s="14"/>
      <c r="I13" s="12" t="str">
        <f t="shared" ref="I13" si="11">IF(J13="","",IF(J13&gt;L13,"○",IF(J13=L13,"△","●")))</f>
        <v/>
      </c>
      <c r="J13" s="13"/>
      <c r="K13" s="38" t="s">
        <v>33</v>
      </c>
      <c r="L13" s="14"/>
      <c r="M13" s="78"/>
      <c r="N13" s="79"/>
      <c r="O13" s="79"/>
      <c r="P13" s="80"/>
      <c r="Q13" s="35" t="str">
        <f t="shared" ref="Q13" si="12">IF(J13="","",COUNTIF($E13:$P13,"○"))</f>
        <v/>
      </c>
      <c r="R13" s="35" t="str">
        <f t="shared" ref="R13" si="13">IF(J13="","",COUNTIF($E13:$P13,"●"))</f>
        <v/>
      </c>
      <c r="S13" s="35" t="str">
        <f t="shared" ref="S13" si="14">IF(J13="","",COUNTIF($E13:$P13,"△"))</f>
        <v/>
      </c>
      <c r="T13" s="16" t="str">
        <f t="shared" ref="T13" si="15">IF(J13="","",Q13*3+S13*1)</f>
        <v/>
      </c>
      <c r="U13" s="15" t="str">
        <f>IF(F13="","",F13-H13+J13-L13)</f>
        <v/>
      </c>
      <c r="V13" s="35"/>
      <c r="AA13" s="4"/>
      <c r="AE13" s="3"/>
      <c r="BC13" s="4"/>
      <c r="BD13" s="4"/>
      <c r="BF13" s="19"/>
      <c r="BG13" s="19"/>
    </row>
    <row r="14" spans="1:59" ht="27" customHeight="1">
      <c r="A14" s="76" t="s">
        <v>99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48" t="str">
        <f>IF(SUM(U11:U13)=0,"","NG")</f>
        <v/>
      </c>
      <c r="AA14" s="4"/>
      <c r="AE14" s="3"/>
      <c r="BC14" s="4"/>
      <c r="BD14" s="4"/>
      <c r="BF14" s="19"/>
      <c r="BG14" s="19"/>
    </row>
    <row r="15" spans="1:59" ht="27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47"/>
      <c r="AA15" s="4"/>
      <c r="AE15" s="3"/>
      <c r="BC15" s="4"/>
      <c r="BD15" s="4"/>
      <c r="BF15" s="19"/>
      <c r="BG15" s="19"/>
    </row>
    <row r="16" spans="1:59" ht="27" customHeight="1">
      <c r="A16" s="81" t="s">
        <v>8</v>
      </c>
      <c r="B16" s="81"/>
      <c r="C16" s="82"/>
      <c r="D16" s="82"/>
      <c r="E16" s="82"/>
      <c r="F16" s="82"/>
      <c r="G16" s="82"/>
      <c r="H16" s="82"/>
      <c r="I16" s="82"/>
      <c r="J16" s="39"/>
      <c r="K16" s="39"/>
      <c r="L16" s="39"/>
      <c r="M16" s="39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83" t="s">
        <v>9</v>
      </c>
      <c r="Z16" s="83"/>
      <c r="AA16" s="84"/>
      <c r="AB16" s="84"/>
      <c r="AC16" s="77" t="s">
        <v>10</v>
      </c>
      <c r="AD16" s="77"/>
      <c r="AE16" s="41"/>
      <c r="AF16" s="65" t="s">
        <v>16</v>
      </c>
      <c r="AG16" s="66"/>
      <c r="AH16" s="66"/>
      <c r="AI16" s="67"/>
      <c r="AJ16" s="85">
        <v>0.35416666666666669</v>
      </c>
      <c r="AK16" s="86"/>
      <c r="AL16" s="86"/>
      <c r="AM16" s="87"/>
      <c r="AN16" s="74" t="s">
        <v>92</v>
      </c>
      <c r="AO16" s="75"/>
      <c r="AP16" s="68">
        <f>+AJ27+(BF27/1440)</f>
        <v>0.60416666666666674</v>
      </c>
      <c r="AQ16" s="69"/>
      <c r="AR16" s="69"/>
      <c r="AS16" s="70"/>
      <c r="AX16" s="109" t="s">
        <v>96</v>
      </c>
      <c r="AY16" s="110"/>
      <c r="AZ16" s="110"/>
      <c r="BA16" s="110"/>
      <c r="BB16" s="110"/>
      <c r="BC16" s="110"/>
      <c r="BD16" s="110"/>
      <c r="BE16" s="111"/>
      <c r="BF16" s="45"/>
    </row>
    <row r="17" spans="1:59" ht="27" customHeight="1">
      <c r="A17" s="65" t="s">
        <v>21</v>
      </c>
      <c r="B17" s="66"/>
      <c r="C17" s="66"/>
      <c r="D17" s="67"/>
      <c r="E17" s="65">
        <f>A18</f>
        <v>1</v>
      </c>
      <c r="F17" s="66"/>
      <c r="G17" s="66"/>
      <c r="H17" s="67"/>
      <c r="I17" s="65">
        <f>A19</f>
        <v>2</v>
      </c>
      <c r="J17" s="66"/>
      <c r="K17" s="66"/>
      <c r="L17" s="67"/>
      <c r="M17" s="65">
        <f>A20</f>
        <v>3</v>
      </c>
      <c r="N17" s="66"/>
      <c r="O17" s="66"/>
      <c r="P17" s="67"/>
      <c r="Q17" s="65">
        <f>A21</f>
        <v>4</v>
      </c>
      <c r="R17" s="66"/>
      <c r="S17" s="66"/>
      <c r="T17" s="67"/>
      <c r="U17" s="65">
        <f>A22</f>
        <v>5</v>
      </c>
      <c r="V17" s="66"/>
      <c r="W17" s="66"/>
      <c r="X17" s="67"/>
      <c r="Y17" s="35" t="s">
        <v>11</v>
      </c>
      <c r="Z17" s="35" t="s">
        <v>12</v>
      </c>
      <c r="AA17" s="35" t="s">
        <v>13</v>
      </c>
      <c r="AB17" s="7" t="s">
        <v>14</v>
      </c>
      <c r="AC17" s="31" t="s">
        <v>34</v>
      </c>
      <c r="AD17" s="7" t="s">
        <v>15</v>
      </c>
      <c r="AE17" s="32"/>
      <c r="AF17" s="71" t="s">
        <v>35</v>
      </c>
      <c r="AG17" s="72"/>
      <c r="AH17" s="72"/>
      <c r="AI17" s="73"/>
      <c r="AJ17" s="68">
        <f>+AJ16+(BF17/1440)</f>
        <v>0.3611111111111111</v>
      </c>
      <c r="AK17" s="69"/>
      <c r="AL17" s="69"/>
      <c r="AM17" s="70"/>
      <c r="AN17" s="65"/>
      <c r="AO17" s="67"/>
      <c r="AP17" s="65" t="s">
        <v>17</v>
      </c>
      <c r="AQ17" s="66"/>
      <c r="AR17" s="66"/>
      <c r="AS17" s="66"/>
      <c r="AT17" s="66"/>
      <c r="AU17" s="66"/>
      <c r="AV17" s="66"/>
      <c r="AW17" s="67"/>
      <c r="AX17" s="65" t="s">
        <v>18</v>
      </c>
      <c r="AY17" s="66"/>
      <c r="AZ17" s="66"/>
      <c r="BA17" s="66"/>
      <c r="BB17" s="66"/>
      <c r="BC17" s="66"/>
      <c r="BD17" s="66"/>
      <c r="BE17" s="67"/>
      <c r="BF17" s="19">
        <v>10</v>
      </c>
    </row>
    <row r="18" spans="1:59" ht="27" customHeight="1">
      <c r="A18" s="65">
        <v>1</v>
      </c>
      <c r="B18" s="66"/>
      <c r="C18" s="66"/>
      <c r="D18" s="67"/>
      <c r="E18" s="78"/>
      <c r="F18" s="79"/>
      <c r="G18" s="79"/>
      <c r="H18" s="80"/>
      <c r="I18" s="12" t="str">
        <f t="shared" ref="I18" si="16">IF(J18="","",IF(J18&gt;L18,"○",IF(J18=L18,"△","●")))</f>
        <v/>
      </c>
      <c r="J18" s="13"/>
      <c r="K18" s="38" t="s">
        <v>66</v>
      </c>
      <c r="L18" s="14"/>
      <c r="M18" s="12" t="str">
        <f t="shared" ref="M18:M19" si="17">IF(N18="","",IF(N18&gt;P18,"○",IF(N18=P18,"△","●")))</f>
        <v/>
      </c>
      <c r="N18" s="13"/>
      <c r="O18" s="38" t="s">
        <v>66</v>
      </c>
      <c r="P18" s="14"/>
      <c r="Q18" s="12" t="str">
        <f t="shared" ref="Q18:Q20" si="18">IF(R18="","",IF(R18&gt;T18,"○",IF(R18=T18,"△","●")))</f>
        <v/>
      </c>
      <c r="R18" s="13"/>
      <c r="S18" s="38" t="s">
        <v>66</v>
      </c>
      <c r="T18" s="14"/>
      <c r="U18" s="12" t="str">
        <f t="shared" ref="U18:U21" si="19">IF(V18="","",IF(V18&gt;X18,"○",IF(V18=X18,"△","●")))</f>
        <v/>
      </c>
      <c r="V18" s="13"/>
      <c r="W18" s="38" t="s">
        <v>66</v>
      </c>
      <c r="X18" s="14"/>
      <c r="Y18" s="35" t="str">
        <f>IF(J18="","",COUNTIF($E18:$X18,"○"))</f>
        <v/>
      </c>
      <c r="Z18" s="35" t="str">
        <f>IF(J18="","",COUNTIF($E18:$X18,"●"))</f>
        <v/>
      </c>
      <c r="AA18" s="35" t="str">
        <f>IF(J18="","",COUNTIF($E18:$X18,"△"))</f>
        <v/>
      </c>
      <c r="AB18" s="16" t="str">
        <f>IF(J18="","",Y18*3+AA18*1)</f>
        <v/>
      </c>
      <c r="AC18" s="15" t="str">
        <f>IF(J18="","",J18+N18+R18+V18-L18-P18-T18-X18)</f>
        <v/>
      </c>
      <c r="AD18" s="35"/>
      <c r="AE18" s="32"/>
      <c r="AF18" s="65">
        <v>1</v>
      </c>
      <c r="AG18" s="66"/>
      <c r="AH18" s="66"/>
      <c r="AI18" s="67"/>
      <c r="AJ18" s="68">
        <f t="shared" ref="AJ18:AJ27" si="20">+AJ17+(BF18/1440)+(BG18/1440)</f>
        <v>0.39583333333333331</v>
      </c>
      <c r="AK18" s="69"/>
      <c r="AL18" s="69"/>
      <c r="AM18" s="70"/>
      <c r="AN18" s="65" t="s">
        <v>93</v>
      </c>
      <c r="AO18" s="67"/>
      <c r="AP18" s="65">
        <f>+A18</f>
        <v>1</v>
      </c>
      <c r="AQ18" s="66"/>
      <c r="AR18" s="66"/>
      <c r="AS18" s="67"/>
      <c r="AT18" s="65">
        <f>+A19</f>
        <v>2</v>
      </c>
      <c r="AU18" s="66"/>
      <c r="AV18" s="66"/>
      <c r="AW18" s="67"/>
      <c r="AX18" s="104">
        <f>+A21</f>
        <v>4</v>
      </c>
      <c r="AY18" s="105"/>
      <c r="AZ18" s="105"/>
      <c r="BA18" s="106"/>
      <c r="BB18" s="104">
        <f>+A22</f>
        <v>5</v>
      </c>
      <c r="BC18" s="105"/>
      <c r="BD18" s="105"/>
      <c r="BE18" s="106"/>
      <c r="BF18" s="19">
        <v>50</v>
      </c>
    </row>
    <row r="19" spans="1:59" ht="27" customHeight="1">
      <c r="A19" s="65">
        <v>2</v>
      </c>
      <c r="B19" s="66"/>
      <c r="C19" s="66"/>
      <c r="D19" s="67"/>
      <c r="E19" s="12" t="str">
        <f t="shared" ref="E19:E22" si="21">IF(F19="","",IF(F19&gt;H19,"○",IF(F19=H19,"△","●")))</f>
        <v/>
      </c>
      <c r="F19" s="46"/>
      <c r="G19" s="38" t="s">
        <v>66</v>
      </c>
      <c r="H19" s="14"/>
      <c r="I19" s="78"/>
      <c r="J19" s="79"/>
      <c r="K19" s="79"/>
      <c r="L19" s="80"/>
      <c r="M19" s="12" t="str">
        <f t="shared" si="17"/>
        <v/>
      </c>
      <c r="N19" s="13"/>
      <c r="O19" s="38" t="s">
        <v>66</v>
      </c>
      <c r="P19" s="14"/>
      <c r="Q19" s="12" t="str">
        <f t="shared" si="18"/>
        <v/>
      </c>
      <c r="R19" s="13"/>
      <c r="S19" s="38" t="s">
        <v>66</v>
      </c>
      <c r="T19" s="14"/>
      <c r="U19" s="12" t="str">
        <f t="shared" si="19"/>
        <v/>
      </c>
      <c r="V19" s="13"/>
      <c r="W19" s="38" t="s">
        <v>66</v>
      </c>
      <c r="X19" s="14"/>
      <c r="Y19" s="35" t="str">
        <f>IF(F19="","",COUNTIF($E19:$X19,"○"))</f>
        <v/>
      </c>
      <c r="Z19" s="35" t="str">
        <f>IF(F19="","",COUNTIF($E19:$X19,"●"))</f>
        <v/>
      </c>
      <c r="AA19" s="35" t="str">
        <f>IF(F19="","",COUNTIF($E19:$X19,"△"))</f>
        <v/>
      </c>
      <c r="AB19" s="16" t="str">
        <f>IF(F19="","",Y19*3+AA19*1)</f>
        <v/>
      </c>
      <c r="AC19" s="15" t="str">
        <f>IF(F19="","",F19+N19+R19+V19-H19-P19-T19-X19)</f>
        <v/>
      </c>
      <c r="AD19" s="35"/>
      <c r="AE19" s="32"/>
      <c r="AF19" s="65">
        <v>2</v>
      </c>
      <c r="AG19" s="66"/>
      <c r="AH19" s="66"/>
      <c r="AI19" s="67"/>
      <c r="AJ19" s="68">
        <f t="shared" si="20"/>
        <v>0.41666666666666663</v>
      </c>
      <c r="AK19" s="69"/>
      <c r="AL19" s="69"/>
      <c r="AM19" s="70"/>
      <c r="AN19" s="65" t="s">
        <v>93</v>
      </c>
      <c r="AO19" s="67"/>
      <c r="AP19" s="65">
        <f>+A20</f>
        <v>3</v>
      </c>
      <c r="AQ19" s="66"/>
      <c r="AR19" s="66"/>
      <c r="AS19" s="67"/>
      <c r="AT19" s="65">
        <f>+A21</f>
        <v>4</v>
      </c>
      <c r="AU19" s="66"/>
      <c r="AV19" s="66"/>
      <c r="AW19" s="67"/>
      <c r="AX19" s="104">
        <f>+A18</f>
        <v>1</v>
      </c>
      <c r="AY19" s="105"/>
      <c r="AZ19" s="105"/>
      <c r="BA19" s="106"/>
      <c r="BB19" s="104">
        <f>+A19</f>
        <v>2</v>
      </c>
      <c r="BC19" s="105"/>
      <c r="BD19" s="105"/>
      <c r="BE19" s="106"/>
      <c r="BF19" s="19">
        <v>30</v>
      </c>
    </row>
    <row r="20" spans="1:59" ht="27" customHeight="1">
      <c r="A20" s="65">
        <v>3</v>
      </c>
      <c r="B20" s="66"/>
      <c r="C20" s="66"/>
      <c r="D20" s="67"/>
      <c r="E20" s="12" t="str">
        <f t="shared" si="21"/>
        <v/>
      </c>
      <c r="F20" s="46"/>
      <c r="G20" s="38" t="s">
        <v>66</v>
      </c>
      <c r="H20" s="14"/>
      <c r="I20" s="12" t="str">
        <f t="shared" ref="I20:I22" si="22">IF(J20="","",IF(J20&gt;L20,"○",IF(J20=L20,"△","●")))</f>
        <v/>
      </c>
      <c r="J20" s="13"/>
      <c r="K20" s="38" t="s">
        <v>66</v>
      </c>
      <c r="L20" s="14"/>
      <c r="M20" s="78"/>
      <c r="N20" s="79"/>
      <c r="O20" s="79"/>
      <c r="P20" s="80"/>
      <c r="Q20" s="12" t="str">
        <f t="shared" si="18"/>
        <v/>
      </c>
      <c r="R20" s="13"/>
      <c r="S20" s="38" t="s">
        <v>66</v>
      </c>
      <c r="T20" s="14"/>
      <c r="U20" s="12" t="str">
        <f t="shared" si="19"/>
        <v/>
      </c>
      <c r="V20" s="13"/>
      <c r="W20" s="38" t="s">
        <v>66</v>
      </c>
      <c r="X20" s="14"/>
      <c r="Y20" s="35" t="str">
        <f t="shared" ref="Y20:Y22" si="23">IF(J20="","",COUNTIF($E20:$X20,"○"))</f>
        <v/>
      </c>
      <c r="Z20" s="35" t="str">
        <f t="shared" ref="Z20:Z22" si="24">IF(J20="","",COUNTIF($E20:$X20,"●"))</f>
        <v/>
      </c>
      <c r="AA20" s="35" t="str">
        <f t="shared" ref="AA20:AA22" si="25">IF(J20="","",COUNTIF($E20:$X20,"△"))</f>
        <v/>
      </c>
      <c r="AB20" s="16" t="str">
        <f t="shared" ref="AB20:AB22" si="26">IF(J20="","",Y20*3+AA20*1)</f>
        <v/>
      </c>
      <c r="AC20" s="15" t="str">
        <f>IF(J20="","",J20+F20+R20+V20-L20-H20-T20-X20)</f>
        <v/>
      </c>
      <c r="AD20" s="35"/>
      <c r="AE20" s="32"/>
      <c r="AF20" s="65">
        <v>3</v>
      </c>
      <c r="AG20" s="66"/>
      <c r="AH20" s="66"/>
      <c r="AI20" s="67"/>
      <c r="AJ20" s="68">
        <f t="shared" si="20"/>
        <v>0.43749999999999994</v>
      </c>
      <c r="AK20" s="69"/>
      <c r="AL20" s="69"/>
      <c r="AM20" s="70"/>
      <c r="AN20" s="65" t="s">
        <v>93</v>
      </c>
      <c r="AO20" s="67"/>
      <c r="AP20" s="65">
        <f>+A22</f>
        <v>5</v>
      </c>
      <c r="AQ20" s="66"/>
      <c r="AR20" s="66"/>
      <c r="AS20" s="67"/>
      <c r="AT20" s="65">
        <f>+A18</f>
        <v>1</v>
      </c>
      <c r="AU20" s="66"/>
      <c r="AV20" s="66"/>
      <c r="AW20" s="67"/>
      <c r="AX20" s="104">
        <f>+A20</f>
        <v>3</v>
      </c>
      <c r="AY20" s="105"/>
      <c r="AZ20" s="105"/>
      <c r="BA20" s="106"/>
      <c r="BB20" s="104">
        <f>+A21</f>
        <v>4</v>
      </c>
      <c r="BC20" s="105"/>
      <c r="BD20" s="105"/>
      <c r="BE20" s="106"/>
      <c r="BF20" s="19">
        <v>30</v>
      </c>
    </row>
    <row r="21" spans="1:59" ht="27" customHeight="1">
      <c r="A21" s="65">
        <v>4</v>
      </c>
      <c r="B21" s="66"/>
      <c r="C21" s="66"/>
      <c r="D21" s="67"/>
      <c r="E21" s="12" t="str">
        <f t="shared" si="21"/>
        <v/>
      </c>
      <c r="F21" s="46"/>
      <c r="G21" s="38" t="s">
        <v>66</v>
      </c>
      <c r="H21" s="14"/>
      <c r="I21" s="12" t="str">
        <f t="shared" si="22"/>
        <v/>
      </c>
      <c r="J21" s="13"/>
      <c r="K21" s="38" t="s">
        <v>66</v>
      </c>
      <c r="L21" s="14"/>
      <c r="M21" s="12" t="str">
        <f t="shared" ref="M21:M22" si="27">IF(N21="","",IF(N21&gt;P21,"○",IF(N21=P21,"△","●")))</f>
        <v/>
      </c>
      <c r="N21" s="13"/>
      <c r="O21" s="38" t="s">
        <v>66</v>
      </c>
      <c r="P21" s="14"/>
      <c r="Q21" s="78"/>
      <c r="R21" s="79"/>
      <c r="S21" s="79"/>
      <c r="T21" s="80"/>
      <c r="U21" s="12" t="str">
        <f t="shared" si="19"/>
        <v/>
      </c>
      <c r="V21" s="13"/>
      <c r="W21" s="38" t="s">
        <v>66</v>
      </c>
      <c r="X21" s="14"/>
      <c r="Y21" s="35" t="str">
        <f t="shared" si="23"/>
        <v/>
      </c>
      <c r="Z21" s="35" t="str">
        <f t="shared" si="24"/>
        <v/>
      </c>
      <c r="AA21" s="35" t="str">
        <f t="shared" si="25"/>
        <v/>
      </c>
      <c r="AB21" s="16" t="str">
        <f t="shared" si="26"/>
        <v/>
      </c>
      <c r="AC21" s="15" t="str">
        <f>IF(J21="","",J21+N21+F21+V21-L21-P21-H21-X21)</f>
        <v/>
      </c>
      <c r="AD21" s="35"/>
      <c r="AE21" s="32"/>
      <c r="AF21" s="65">
        <v>4</v>
      </c>
      <c r="AG21" s="66"/>
      <c r="AH21" s="66"/>
      <c r="AI21" s="67"/>
      <c r="AJ21" s="68">
        <f t="shared" si="20"/>
        <v>0.45833333333333326</v>
      </c>
      <c r="AK21" s="69"/>
      <c r="AL21" s="69"/>
      <c r="AM21" s="70"/>
      <c r="AN21" s="65" t="s">
        <v>93</v>
      </c>
      <c r="AO21" s="67"/>
      <c r="AP21" s="65">
        <f>+A19</f>
        <v>2</v>
      </c>
      <c r="AQ21" s="66"/>
      <c r="AR21" s="66"/>
      <c r="AS21" s="67"/>
      <c r="AT21" s="65">
        <f>+A20</f>
        <v>3</v>
      </c>
      <c r="AU21" s="66"/>
      <c r="AV21" s="66"/>
      <c r="AW21" s="67"/>
      <c r="AX21" s="104">
        <f>+A18</f>
        <v>1</v>
      </c>
      <c r="AY21" s="105"/>
      <c r="AZ21" s="105"/>
      <c r="BA21" s="106"/>
      <c r="BB21" s="104">
        <f>+A22</f>
        <v>5</v>
      </c>
      <c r="BC21" s="105"/>
      <c r="BD21" s="105"/>
      <c r="BE21" s="106"/>
      <c r="BF21" s="19">
        <v>30</v>
      </c>
    </row>
    <row r="22" spans="1:59" ht="27" customHeight="1">
      <c r="A22" s="65">
        <v>5</v>
      </c>
      <c r="B22" s="66"/>
      <c r="C22" s="66"/>
      <c r="D22" s="67"/>
      <c r="E22" s="12" t="str">
        <f t="shared" si="21"/>
        <v/>
      </c>
      <c r="F22" s="46"/>
      <c r="G22" s="38" t="s">
        <v>66</v>
      </c>
      <c r="H22" s="14"/>
      <c r="I22" s="12" t="str">
        <f t="shared" si="22"/>
        <v/>
      </c>
      <c r="J22" s="13"/>
      <c r="K22" s="38" t="s">
        <v>66</v>
      </c>
      <c r="L22" s="14"/>
      <c r="M22" s="12" t="str">
        <f t="shared" si="27"/>
        <v/>
      </c>
      <c r="N22" s="13"/>
      <c r="O22" s="38" t="s">
        <v>66</v>
      </c>
      <c r="P22" s="14"/>
      <c r="Q22" s="12" t="str">
        <f t="shared" ref="Q22" si="28">IF(R22="","",IF(R22&gt;T22,"○",IF(R22=T22,"△","●")))</f>
        <v/>
      </c>
      <c r="R22" s="13"/>
      <c r="S22" s="38" t="s">
        <v>66</v>
      </c>
      <c r="T22" s="14"/>
      <c r="U22" s="78"/>
      <c r="V22" s="79"/>
      <c r="W22" s="79"/>
      <c r="X22" s="80"/>
      <c r="Y22" s="35" t="str">
        <f t="shared" si="23"/>
        <v/>
      </c>
      <c r="Z22" s="35" t="str">
        <f t="shared" si="24"/>
        <v/>
      </c>
      <c r="AA22" s="35" t="str">
        <f t="shared" si="25"/>
        <v/>
      </c>
      <c r="AB22" s="16" t="str">
        <f t="shared" si="26"/>
        <v/>
      </c>
      <c r="AC22" s="15" t="str">
        <f>IF(J22="","",J22+N22+R22+F22-L22-P22-T22-H22)</f>
        <v/>
      </c>
      <c r="AD22" s="35"/>
      <c r="AE22" s="32"/>
      <c r="AF22" s="65">
        <v>5</v>
      </c>
      <c r="AG22" s="66"/>
      <c r="AH22" s="66"/>
      <c r="AI22" s="67"/>
      <c r="AJ22" s="68">
        <f t="shared" si="20"/>
        <v>0.47916666666666657</v>
      </c>
      <c r="AK22" s="69"/>
      <c r="AL22" s="69"/>
      <c r="AM22" s="70"/>
      <c r="AN22" s="65" t="s">
        <v>93</v>
      </c>
      <c r="AO22" s="67"/>
      <c r="AP22" s="65">
        <f>+A21</f>
        <v>4</v>
      </c>
      <c r="AQ22" s="66"/>
      <c r="AR22" s="66"/>
      <c r="AS22" s="67"/>
      <c r="AT22" s="65">
        <f>+A22</f>
        <v>5</v>
      </c>
      <c r="AU22" s="66"/>
      <c r="AV22" s="66"/>
      <c r="AW22" s="67"/>
      <c r="AX22" s="104">
        <f>+A19</f>
        <v>2</v>
      </c>
      <c r="AY22" s="105"/>
      <c r="AZ22" s="105"/>
      <c r="BA22" s="106"/>
      <c r="BB22" s="104">
        <f>+A20</f>
        <v>3</v>
      </c>
      <c r="BC22" s="105"/>
      <c r="BD22" s="105"/>
      <c r="BE22" s="106"/>
      <c r="BF22" s="19">
        <v>30</v>
      </c>
    </row>
    <row r="23" spans="1:59" ht="27" customHeight="1">
      <c r="A23" s="76" t="s">
        <v>100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6"/>
      <c r="V23" s="6"/>
      <c r="W23" s="6"/>
      <c r="X23" s="6"/>
      <c r="Y23" s="6"/>
      <c r="Z23" s="6"/>
      <c r="AA23" s="6"/>
      <c r="AB23" s="6"/>
      <c r="AC23" s="48" t="str">
        <f>IF(SUM(AC18:AC22)=0,"","NG")</f>
        <v/>
      </c>
      <c r="AD23" s="6"/>
      <c r="AE23" s="32"/>
      <c r="AF23" s="65">
        <v>6</v>
      </c>
      <c r="AG23" s="66"/>
      <c r="AH23" s="66"/>
      <c r="AI23" s="67"/>
      <c r="AJ23" s="68">
        <f t="shared" si="20"/>
        <v>0.49999999999999989</v>
      </c>
      <c r="AK23" s="69"/>
      <c r="AL23" s="69"/>
      <c r="AM23" s="70"/>
      <c r="AN23" s="65" t="s">
        <v>93</v>
      </c>
      <c r="AO23" s="67"/>
      <c r="AP23" s="65">
        <f>+A18</f>
        <v>1</v>
      </c>
      <c r="AQ23" s="66"/>
      <c r="AR23" s="66"/>
      <c r="AS23" s="67"/>
      <c r="AT23" s="65">
        <f>+A20</f>
        <v>3</v>
      </c>
      <c r="AU23" s="66"/>
      <c r="AV23" s="66"/>
      <c r="AW23" s="67"/>
      <c r="AX23" s="104">
        <f>+A19</f>
        <v>2</v>
      </c>
      <c r="AY23" s="105"/>
      <c r="AZ23" s="105"/>
      <c r="BA23" s="106"/>
      <c r="BB23" s="104">
        <f>+A22</f>
        <v>5</v>
      </c>
      <c r="BC23" s="105"/>
      <c r="BD23" s="105"/>
      <c r="BE23" s="106"/>
      <c r="BF23" s="19">
        <v>30</v>
      </c>
    </row>
    <row r="24" spans="1:59" ht="27" customHeight="1">
      <c r="A24" s="4"/>
      <c r="B24" s="4"/>
      <c r="C24" s="4"/>
      <c r="D24" s="4"/>
      <c r="E24" s="4"/>
      <c r="F24" s="4"/>
      <c r="G24" s="4"/>
      <c r="H24" s="4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77"/>
      <c r="Z24" s="77"/>
      <c r="AA24" s="77"/>
      <c r="AB24" s="77"/>
      <c r="AC24" s="77"/>
      <c r="AD24" s="77"/>
      <c r="AE24" s="41"/>
      <c r="AF24" s="65">
        <v>7</v>
      </c>
      <c r="AG24" s="66"/>
      <c r="AH24" s="66"/>
      <c r="AI24" s="67"/>
      <c r="AJ24" s="68">
        <f t="shared" si="20"/>
        <v>0.52083333333333326</v>
      </c>
      <c r="AK24" s="69"/>
      <c r="AL24" s="69"/>
      <c r="AM24" s="70"/>
      <c r="AN24" s="65" t="s">
        <v>93</v>
      </c>
      <c r="AO24" s="67"/>
      <c r="AP24" s="65">
        <f>+A19</f>
        <v>2</v>
      </c>
      <c r="AQ24" s="66"/>
      <c r="AR24" s="66"/>
      <c r="AS24" s="67"/>
      <c r="AT24" s="65">
        <f>+A21</f>
        <v>4</v>
      </c>
      <c r="AU24" s="66"/>
      <c r="AV24" s="66"/>
      <c r="AW24" s="67"/>
      <c r="AX24" s="104">
        <f>+A18</f>
        <v>1</v>
      </c>
      <c r="AY24" s="105"/>
      <c r="AZ24" s="105"/>
      <c r="BA24" s="106"/>
      <c r="BB24" s="104">
        <f>+A20</f>
        <v>3</v>
      </c>
      <c r="BC24" s="105"/>
      <c r="BD24" s="105"/>
      <c r="BE24" s="106"/>
      <c r="BF24" s="19">
        <v>30</v>
      </c>
    </row>
    <row r="25" spans="1:59" ht="27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2"/>
      <c r="Z25" s="32"/>
      <c r="AA25" s="32"/>
      <c r="AB25" s="10"/>
      <c r="AC25" s="10"/>
      <c r="AD25" s="10"/>
      <c r="AE25" s="32"/>
      <c r="AF25" s="65">
        <v>8</v>
      </c>
      <c r="AG25" s="66"/>
      <c r="AH25" s="66"/>
      <c r="AI25" s="67"/>
      <c r="AJ25" s="68">
        <f t="shared" si="20"/>
        <v>0.54166666666666663</v>
      </c>
      <c r="AK25" s="69"/>
      <c r="AL25" s="69"/>
      <c r="AM25" s="70"/>
      <c r="AN25" s="65" t="s">
        <v>93</v>
      </c>
      <c r="AO25" s="67"/>
      <c r="AP25" s="65">
        <f>+A20</f>
        <v>3</v>
      </c>
      <c r="AQ25" s="66"/>
      <c r="AR25" s="66"/>
      <c r="AS25" s="67"/>
      <c r="AT25" s="65">
        <f>+A22</f>
        <v>5</v>
      </c>
      <c r="AU25" s="66"/>
      <c r="AV25" s="66"/>
      <c r="AW25" s="67"/>
      <c r="AX25" s="104">
        <f>+A19</f>
        <v>2</v>
      </c>
      <c r="AY25" s="105"/>
      <c r="AZ25" s="105"/>
      <c r="BA25" s="106"/>
      <c r="BB25" s="104">
        <f>+A21</f>
        <v>4</v>
      </c>
      <c r="BC25" s="105"/>
      <c r="BD25" s="105"/>
      <c r="BE25" s="106"/>
      <c r="BF25" s="19">
        <v>30</v>
      </c>
    </row>
    <row r="26" spans="1:59" ht="27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2"/>
      <c r="Z26" s="32"/>
      <c r="AA26" s="32"/>
      <c r="AB26" s="32"/>
      <c r="AC26" s="8"/>
      <c r="AD26" s="32"/>
      <c r="AE26" s="32"/>
      <c r="AF26" s="65">
        <v>9</v>
      </c>
      <c r="AG26" s="66"/>
      <c r="AH26" s="66"/>
      <c r="AI26" s="67"/>
      <c r="AJ26" s="68">
        <f t="shared" si="20"/>
        <v>0.5625</v>
      </c>
      <c r="AK26" s="69"/>
      <c r="AL26" s="69"/>
      <c r="AM26" s="70"/>
      <c r="AN26" s="65" t="s">
        <v>93</v>
      </c>
      <c r="AO26" s="67"/>
      <c r="AP26" s="65">
        <f>+A21</f>
        <v>4</v>
      </c>
      <c r="AQ26" s="66"/>
      <c r="AR26" s="66"/>
      <c r="AS26" s="67"/>
      <c r="AT26" s="65">
        <f>+A18</f>
        <v>1</v>
      </c>
      <c r="AU26" s="66"/>
      <c r="AV26" s="66"/>
      <c r="AW26" s="67"/>
      <c r="AX26" s="104">
        <f>+A20</f>
        <v>3</v>
      </c>
      <c r="AY26" s="105"/>
      <c r="AZ26" s="105"/>
      <c r="BA26" s="106"/>
      <c r="BB26" s="104">
        <f>+A22</f>
        <v>5</v>
      </c>
      <c r="BC26" s="105"/>
      <c r="BD26" s="105"/>
      <c r="BE26" s="106"/>
      <c r="BF26" s="19">
        <v>30</v>
      </c>
    </row>
    <row r="27" spans="1:59" ht="27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2"/>
      <c r="Z27" s="32"/>
      <c r="AA27" s="32"/>
      <c r="AB27" s="32"/>
      <c r="AC27" s="8"/>
      <c r="AD27" s="32"/>
      <c r="AE27" s="32"/>
      <c r="AF27" s="65">
        <v>10</v>
      </c>
      <c r="AG27" s="66"/>
      <c r="AH27" s="66"/>
      <c r="AI27" s="67"/>
      <c r="AJ27" s="68">
        <f t="shared" si="20"/>
        <v>0.58333333333333337</v>
      </c>
      <c r="AK27" s="69"/>
      <c r="AL27" s="69"/>
      <c r="AM27" s="70"/>
      <c r="AN27" s="65" t="s">
        <v>93</v>
      </c>
      <c r="AO27" s="67"/>
      <c r="AP27" s="65">
        <f>+A22</f>
        <v>5</v>
      </c>
      <c r="AQ27" s="66"/>
      <c r="AR27" s="66"/>
      <c r="AS27" s="67"/>
      <c r="AT27" s="65">
        <f>+A19</f>
        <v>2</v>
      </c>
      <c r="AU27" s="66"/>
      <c r="AV27" s="66"/>
      <c r="AW27" s="67"/>
      <c r="AX27" s="104">
        <f>+A18</f>
        <v>1</v>
      </c>
      <c r="AY27" s="105"/>
      <c r="AZ27" s="105"/>
      <c r="BA27" s="106"/>
      <c r="BB27" s="104">
        <f>+A21</f>
        <v>4</v>
      </c>
      <c r="BC27" s="105"/>
      <c r="BD27" s="105"/>
      <c r="BE27" s="106"/>
      <c r="BF27" s="19">
        <v>30</v>
      </c>
    </row>
    <row r="28" spans="1:59" s="3" customFormat="1" ht="27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8"/>
      <c r="V28" s="32"/>
      <c r="W28" s="32"/>
      <c r="X28" s="32"/>
      <c r="Y28" s="8"/>
      <c r="Z28" s="32"/>
      <c r="AA28" s="32"/>
      <c r="AB28" s="32"/>
      <c r="AC28" s="32"/>
      <c r="AD28" s="32"/>
      <c r="AE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20"/>
      <c r="BG28" s="20"/>
    </row>
    <row r="29" spans="1:59" ht="27" customHeight="1">
      <c r="A29" s="81" t="s">
        <v>8</v>
      </c>
      <c r="B29" s="81"/>
      <c r="C29" s="107"/>
      <c r="D29" s="107"/>
      <c r="E29" s="107"/>
      <c r="F29" s="107"/>
      <c r="G29" s="107"/>
      <c r="H29" s="107"/>
      <c r="I29" s="107"/>
      <c r="J29" s="39"/>
      <c r="K29" s="39"/>
      <c r="L29" s="39"/>
      <c r="M29" s="39"/>
      <c r="N29" s="81"/>
      <c r="O29" s="81"/>
      <c r="P29" s="26"/>
      <c r="Q29" s="26"/>
      <c r="R29" s="26"/>
      <c r="S29" s="26"/>
      <c r="T29" s="26"/>
      <c r="U29" s="83" t="s">
        <v>9</v>
      </c>
      <c r="V29" s="83"/>
      <c r="W29" s="108"/>
      <c r="X29" s="108"/>
      <c r="Y29" s="77" t="s">
        <v>10</v>
      </c>
      <c r="Z29" s="77"/>
      <c r="AA29" s="41"/>
      <c r="AB29" s="41"/>
      <c r="AC29" s="41"/>
      <c r="AD29" s="41"/>
      <c r="AE29" s="41"/>
      <c r="AF29" s="65" t="s">
        <v>16</v>
      </c>
      <c r="AG29" s="66"/>
      <c r="AH29" s="66"/>
      <c r="AI29" s="67"/>
      <c r="AJ29" s="85">
        <v>0.375</v>
      </c>
      <c r="AK29" s="86"/>
      <c r="AL29" s="86"/>
      <c r="AM29" s="87"/>
      <c r="AN29" s="74" t="s">
        <v>92</v>
      </c>
      <c r="AO29" s="75"/>
      <c r="AP29" s="68">
        <f>+AJ36+(BF36/1440)</f>
        <v>0.61111111111111105</v>
      </c>
      <c r="AQ29" s="69"/>
      <c r="AR29" s="69"/>
      <c r="AS29" s="70"/>
      <c r="AX29" s="109" t="s">
        <v>95</v>
      </c>
      <c r="AY29" s="110"/>
      <c r="AZ29" s="110"/>
      <c r="BA29" s="110"/>
      <c r="BB29" s="110"/>
      <c r="BC29" s="110"/>
      <c r="BD29" s="110"/>
      <c r="BE29" s="111"/>
      <c r="BF29" s="19"/>
      <c r="BG29" s="19"/>
    </row>
    <row r="30" spans="1:59" ht="27" customHeight="1">
      <c r="A30" s="101" t="s">
        <v>65</v>
      </c>
      <c r="B30" s="102"/>
      <c r="C30" s="102"/>
      <c r="D30" s="103"/>
      <c r="E30" s="65">
        <f>A31</f>
        <v>1</v>
      </c>
      <c r="F30" s="66"/>
      <c r="G30" s="66"/>
      <c r="H30" s="67"/>
      <c r="I30" s="65">
        <f>A32</f>
        <v>2</v>
      </c>
      <c r="J30" s="66"/>
      <c r="K30" s="66"/>
      <c r="L30" s="67"/>
      <c r="M30" s="65">
        <f>A33</f>
        <v>3</v>
      </c>
      <c r="N30" s="66"/>
      <c r="O30" s="66"/>
      <c r="P30" s="67"/>
      <c r="Q30" s="65">
        <f>A34</f>
        <v>4</v>
      </c>
      <c r="R30" s="66"/>
      <c r="S30" s="66"/>
      <c r="T30" s="67"/>
      <c r="U30" s="35" t="s">
        <v>11</v>
      </c>
      <c r="V30" s="35" t="s">
        <v>12</v>
      </c>
      <c r="W30" s="35" t="s">
        <v>13</v>
      </c>
      <c r="X30" s="7" t="s">
        <v>14</v>
      </c>
      <c r="Y30" s="31" t="s">
        <v>34</v>
      </c>
      <c r="Z30" s="7" t="s">
        <v>15</v>
      </c>
      <c r="AA30" s="10"/>
      <c r="AB30" s="10"/>
      <c r="AC30" s="10"/>
      <c r="AD30" s="10"/>
      <c r="AE30" s="32"/>
      <c r="AF30" s="71" t="s">
        <v>35</v>
      </c>
      <c r="AG30" s="72"/>
      <c r="AH30" s="72"/>
      <c r="AI30" s="73"/>
      <c r="AJ30" s="68">
        <f>+AJ29+(BF30/1440)</f>
        <v>0.39583333333333331</v>
      </c>
      <c r="AK30" s="69"/>
      <c r="AL30" s="69"/>
      <c r="AM30" s="70"/>
      <c r="AN30" s="65"/>
      <c r="AO30" s="67"/>
      <c r="AP30" s="65" t="s">
        <v>17</v>
      </c>
      <c r="AQ30" s="66"/>
      <c r="AR30" s="66"/>
      <c r="AS30" s="66"/>
      <c r="AT30" s="66"/>
      <c r="AU30" s="66"/>
      <c r="AV30" s="66"/>
      <c r="AW30" s="67"/>
      <c r="AX30" s="65" t="s">
        <v>18</v>
      </c>
      <c r="AY30" s="66"/>
      <c r="AZ30" s="66"/>
      <c r="BA30" s="66"/>
      <c r="BB30" s="66"/>
      <c r="BC30" s="66"/>
      <c r="BD30" s="66"/>
      <c r="BE30" s="67"/>
      <c r="BF30" s="19">
        <v>30</v>
      </c>
      <c r="BG30" s="19"/>
    </row>
    <row r="31" spans="1:59" ht="27" customHeight="1">
      <c r="A31" s="65">
        <v>1</v>
      </c>
      <c r="B31" s="66"/>
      <c r="C31" s="66"/>
      <c r="D31" s="67"/>
      <c r="E31" s="78"/>
      <c r="F31" s="79"/>
      <c r="G31" s="79"/>
      <c r="H31" s="80"/>
      <c r="I31" s="12" t="str">
        <f t="shared" ref="I31" si="29">IF(J31="","",IF(J31&gt;L31,"○",IF(J31=L31,"△","●")))</f>
        <v/>
      </c>
      <c r="J31" s="13"/>
      <c r="K31" s="38" t="s">
        <v>33</v>
      </c>
      <c r="L31" s="14"/>
      <c r="M31" s="12" t="str">
        <f t="shared" ref="M31:M32" si="30">IF(N31="","",IF(N31&gt;P31,"○",IF(N31=P31,"△","●")))</f>
        <v/>
      </c>
      <c r="N31" s="13"/>
      <c r="O31" s="38" t="s">
        <v>33</v>
      </c>
      <c r="P31" s="14"/>
      <c r="Q31" s="12" t="str">
        <f t="shared" ref="Q31:Q33" si="31">IF(R31="","",IF(R31&gt;T31,"○",IF(R31=T31,"△","●")))</f>
        <v/>
      </c>
      <c r="R31" s="13"/>
      <c r="S31" s="38" t="s">
        <v>33</v>
      </c>
      <c r="T31" s="14"/>
      <c r="U31" s="35" t="str">
        <f>IF(J31="","",COUNTIF($E31:$T31,"○"))</f>
        <v/>
      </c>
      <c r="V31" s="35" t="str">
        <f>IF(J31="","",COUNTIF($E31:$T31,"●"))</f>
        <v/>
      </c>
      <c r="W31" s="35" t="str">
        <f>IF(J31="","",COUNTIF($E31:$T31,"△"))</f>
        <v/>
      </c>
      <c r="X31" s="16" t="str">
        <f>IF(J31="","",U31*3+W31*1)</f>
        <v/>
      </c>
      <c r="Y31" s="15" t="str">
        <f>IF(J31="","",J31-L31+N31-P31+R31-T31)</f>
        <v/>
      </c>
      <c r="Z31" s="35"/>
      <c r="AA31" s="32"/>
      <c r="AB31" s="32"/>
      <c r="AC31" s="32"/>
      <c r="AD31" s="32"/>
      <c r="AE31" s="32"/>
      <c r="AF31" s="65">
        <v>1</v>
      </c>
      <c r="AG31" s="66"/>
      <c r="AH31" s="66"/>
      <c r="AI31" s="67"/>
      <c r="AJ31" s="68">
        <f t="shared" ref="AJ31:AJ36" si="32">+AJ30+(BF31/1440)+(BG31/1440)</f>
        <v>0.41666666666666663</v>
      </c>
      <c r="AK31" s="69"/>
      <c r="AL31" s="69"/>
      <c r="AM31" s="70"/>
      <c r="AN31" s="65" t="s">
        <v>94</v>
      </c>
      <c r="AO31" s="67"/>
      <c r="AP31" s="65">
        <f>+A32</f>
        <v>2</v>
      </c>
      <c r="AQ31" s="66"/>
      <c r="AR31" s="66"/>
      <c r="AS31" s="67"/>
      <c r="AT31" s="65">
        <f>+A33</f>
        <v>3</v>
      </c>
      <c r="AU31" s="66"/>
      <c r="AV31" s="66"/>
      <c r="AW31" s="67"/>
      <c r="AX31" s="65">
        <f>+A31</f>
        <v>1</v>
      </c>
      <c r="AY31" s="66"/>
      <c r="AZ31" s="66"/>
      <c r="BA31" s="67"/>
      <c r="BB31" s="65">
        <f>+A34</f>
        <v>4</v>
      </c>
      <c r="BC31" s="66"/>
      <c r="BD31" s="66"/>
      <c r="BE31" s="67"/>
      <c r="BF31" s="19">
        <v>30</v>
      </c>
      <c r="BG31" s="19"/>
    </row>
    <row r="32" spans="1:59" ht="27" customHeight="1">
      <c r="A32" s="65">
        <v>2</v>
      </c>
      <c r="B32" s="66"/>
      <c r="C32" s="66"/>
      <c r="D32" s="67"/>
      <c r="E32" s="12" t="str">
        <f t="shared" ref="E32:E34" si="33">IF(F32="","",IF(F32&gt;H32,"○",IF(F32=H32,"△","●")))</f>
        <v/>
      </c>
      <c r="F32" s="13"/>
      <c r="G32" s="38" t="s">
        <v>33</v>
      </c>
      <c r="H32" s="14"/>
      <c r="I32" s="78"/>
      <c r="J32" s="79"/>
      <c r="K32" s="79"/>
      <c r="L32" s="80"/>
      <c r="M32" s="12" t="str">
        <f t="shared" si="30"/>
        <v/>
      </c>
      <c r="N32" s="13"/>
      <c r="O32" s="38" t="s">
        <v>33</v>
      </c>
      <c r="P32" s="14"/>
      <c r="Q32" s="12" t="str">
        <f t="shared" si="31"/>
        <v/>
      </c>
      <c r="R32" s="13"/>
      <c r="S32" s="38" t="s">
        <v>33</v>
      </c>
      <c r="T32" s="14"/>
      <c r="U32" s="35" t="str">
        <f>IF(F32="","",COUNTIF($E32:$T32,"○"))</f>
        <v/>
      </c>
      <c r="V32" s="35" t="str">
        <f>IF(F32="","",COUNTIF($E32:$T32,"●"))</f>
        <v/>
      </c>
      <c r="W32" s="35" t="str">
        <f>IF(F32="","",COUNTIF($E32:$T32,"△"))</f>
        <v/>
      </c>
      <c r="X32" s="16" t="str">
        <f>IF(F32="","",U32*3+W32*1)</f>
        <v/>
      </c>
      <c r="Y32" s="15" t="str">
        <f>IF(F32="","",F32-H32+N32-P32+R32-T32)</f>
        <v/>
      </c>
      <c r="Z32" s="35"/>
      <c r="AA32" s="32"/>
      <c r="AB32" s="32"/>
      <c r="AC32" s="32"/>
      <c r="AD32" s="32"/>
      <c r="AE32" s="32"/>
      <c r="AF32" s="65">
        <v>2</v>
      </c>
      <c r="AG32" s="66"/>
      <c r="AH32" s="66"/>
      <c r="AI32" s="67"/>
      <c r="AJ32" s="68">
        <f t="shared" si="32"/>
        <v>0.44444444444444442</v>
      </c>
      <c r="AK32" s="69"/>
      <c r="AL32" s="69"/>
      <c r="AM32" s="70"/>
      <c r="AN32" s="65" t="s">
        <v>94</v>
      </c>
      <c r="AO32" s="67"/>
      <c r="AP32" s="65">
        <f>+A31</f>
        <v>1</v>
      </c>
      <c r="AQ32" s="66"/>
      <c r="AR32" s="66"/>
      <c r="AS32" s="67"/>
      <c r="AT32" s="65">
        <f>+A34</f>
        <v>4</v>
      </c>
      <c r="AU32" s="66"/>
      <c r="AV32" s="66"/>
      <c r="AW32" s="67"/>
      <c r="AX32" s="65">
        <f>+A32</f>
        <v>2</v>
      </c>
      <c r="AY32" s="66"/>
      <c r="AZ32" s="66"/>
      <c r="BA32" s="67"/>
      <c r="BB32" s="65">
        <f>+A33</f>
        <v>3</v>
      </c>
      <c r="BC32" s="66"/>
      <c r="BD32" s="66"/>
      <c r="BE32" s="67"/>
      <c r="BF32" s="19">
        <v>40</v>
      </c>
      <c r="BG32" s="19"/>
    </row>
    <row r="33" spans="1:59" ht="27" customHeight="1">
      <c r="A33" s="65">
        <v>3</v>
      </c>
      <c r="B33" s="66"/>
      <c r="C33" s="66"/>
      <c r="D33" s="67"/>
      <c r="E33" s="12" t="str">
        <f t="shared" si="33"/>
        <v/>
      </c>
      <c r="F33" s="13"/>
      <c r="G33" s="38" t="s">
        <v>33</v>
      </c>
      <c r="H33" s="14"/>
      <c r="I33" s="12" t="str">
        <f t="shared" ref="I33:I34" si="34">IF(J33="","",IF(J33&gt;L33,"○",IF(J33=L33,"△","●")))</f>
        <v/>
      </c>
      <c r="J33" s="13"/>
      <c r="K33" s="38" t="s">
        <v>33</v>
      </c>
      <c r="L33" s="14"/>
      <c r="M33" s="78"/>
      <c r="N33" s="79"/>
      <c r="O33" s="79"/>
      <c r="P33" s="80"/>
      <c r="Q33" s="12" t="str">
        <f t="shared" si="31"/>
        <v/>
      </c>
      <c r="R33" s="13"/>
      <c r="S33" s="38" t="s">
        <v>33</v>
      </c>
      <c r="T33" s="14"/>
      <c r="U33" s="35" t="str">
        <f t="shared" ref="U33:U34" si="35">IF(F33="","",COUNTIF($E33:$T33,"○"))</f>
        <v/>
      </c>
      <c r="V33" s="35" t="str">
        <f t="shared" ref="V33:V34" si="36">IF(F33="","",COUNTIF($E33:$T33,"●"))</f>
        <v/>
      </c>
      <c r="W33" s="35" t="str">
        <f t="shared" ref="W33:W34" si="37">IF(F33="","",COUNTIF($E33:$T33,"△"))</f>
        <v/>
      </c>
      <c r="X33" s="16" t="str">
        <f t="shared" ref="X33:X34" si="38">IF(F33="","",U33*3+W33*1)</f>
        <v/>
      </c>
      <c r="Y33" s="15" t="str">
        <f>IF(F33="","",F33-H33+J33-L33+R33-T33)</f>
        <v/>
      </c>
      <c r="Z33" s="35"/>
      <c r="AA33" s="32"/>
      <c r="AB33" s="32"/>
      <c r="AC33" s="32"/>
      <c r="AD33" s="32"/>
      <c r="AE33" s="32"/>
      <c r="AF33" s="65">
        <v>3</v>
      </c>
      <c r="AG33" s="66"/>
      <c r="AH33" s="66"/>
      <c r="AI33" s="67"/>
      <c r="AJ33" s="68">
        <f t="shared" si="32"/>
        <v>0.4861111111111111</v>
      </c>
      <c r="AK33" s="69"/>
      <c r="AL33" s="69"/>
      <c r="AM33" s="70"/>
      <c r="AN33" s="65" t="s">
        <v>94</v>
      </c>
      <c r="AO33" s="67"/>
      <c r="AP33" s="65">
        <f>+A31</f>
        <v>1</v>
      </c>
      <c r="AQ33" s="66"/>
      <c r="AR33" s="66"/>
      <c r="AS33" s="67"/>
      <c r="AT33" s="65">
        <f>+A32</f>
        <v>2</v>
      </c>
      <c r="AU33" s="66"/>
      <c r="AV33" s="66"/>
      <c r="AW33" s="67"/>
      <c r="AX33" s="65">
        <f>+A33</f>
        <v>3</v>
      </c>
      <c r="AY33" s="66"/>
      <c r="AZ33" s="66"/>
      <c r="BA33" s="67"/>
      <c r="BB33" s="65">
        <f>+A34</f>
        <v>4</v>
      </c>
      <c r="BC33" s="66"/>
      <c r="BD33" s="66"/>
      <c r="BE33" s="67"/>
      <c r="BF33" s="19">
        <v>40</v>
      </c>
      <c r="BG33" s="19">
        <v>20</v>
      </c>
    </row>
    <row r="34" spans="1:59" ht="27" customHeight="1">
      <c r="A34" s="65">
        <v>4</v>
      </c>
      <c r="B34" s="66"/>
      <c r="C34" s="66"/>
      <c r="D34" s="67"/>
      <c r="E34" s="12" t="str">
        <f t="shared" si="33"/>
        <v/>
      </c>
      <c r="F34" s="13"/>
      <c r="G34" s="38" t="s">
        <v>33</v>
      </c>
      <c r="H34" s="14"/>
      <c r="I34" s="12" t="str">
        <f t="shared" si="34"/>
        <v/>
      </c>
      <c r="J34" s="13"/>
      <c r="K34" s="38" t="s">
        <v>33</v>
      </c>
      <c r="L34" s="14"/>
      <c r="M34" s="12" t="str">
        <f t="shared" ref="M34" si="39">IF(N34="","",IF(N34&gt;P34,"○",IF(N34=P34,"△","●")))</f>
        <v/>
      </c>
      <c r="N34" s="13"/>
      <c r="O34" s="38" t="s">
        <v>33</v>
      </c>
      <c r="P34" s="14"/>
      <c r="Q34" s="78"/>
      <c r="R34" s="79"/>
      <c r="S34" s="79"/>
      <c r="T34" s="80"/>
      <c r="U34" s="35" t="str">
        <f t="shared" si="35"/>
        <v/>
      </c>
      <c r="V34" s="35" t="str">
        <f t="shared" si="36"/>
        <v/>
      </c>
      <c r="W34" s="35" t="str">
        <f t="shared" si="37"/>
        <v/>
      </c>
      <c r="X34" s="16" t="str">
        <f t="shared" si="38"/>
        <v/>
      </c>
      <c r="Y34" s="15" t="str">
        <f>IF(F34="","",F34-H34+J34-L34+N34-P34)</f>
        <v/>
      </c>
      <c r="Z34" s="35"/>
      <c r="AA34" s="32"/>
      <c r="AB34" s="32"/>
      <c r="AC34" s="32"/>
      <c r="AD34" s="32"/>
      <c r="AE34" s="32"/>
      <c r="AF34" s="65">
        <v>4</v>
      </c>
      <c r="AG34" s="66"/>
      <c r="AH34" s="66"/>
      <c r="AI34" s="67"/>
      <c r="AJ34" s="68">
        <f t="shared" si="32"/>
        <v>0.51388888888888884</v>
      </c>
      <c r="AK34" s="69"/>
      <c r="AL34" s="69"/>
      <c r="AM34" s="70"/>
      <c r="AN34" s="65" t="s">
        <v>94</v>
      </c>
      <c r="AO34" s="67"/>
      <c r="AP34" s="65">
        <f>+A33</f>
        <v>3</v>
      </c>
      <c r="AQ34" s="66"/>
      <c r="AR34" s="66"/>
      <c r="AS34" s="67"/>
      <c r="AT34" s="65">
        <f>+A34</f>
        <v>4</v>
      </c>
      <c r="AU34" s="66"/>
      <c r="AV34" s="66"/>
      <c r="AW34" s="67"/>
      <c r="AX34" s="65">
        <f>+A31</f>
        <v>1</v>
      </c>
      <c r="AY34" s="66"/>
      <c r="AZ34" s="66"/>
      <c r="BA34" s="67"/>
      <c r="BB34" s="65">
        <f>+A32</f>
        <v>2</v>
      </c>
      <c r="BC34" s="66"/>
      <c r="BD34" s="66"/>
      <c r="BE34" s="67"/>
      <c r="BF34" s="19">
        <v>40</v>
      </c>
      <c r="BG34" s="19"/>
    </row>
    <row r="35" spans="1:59" ht="27" customHeight="1">
      <c r="A35" s="76" t="s">
        <v>101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6"/>
      <c r="V35" s="6"/>
      <c r="W35" s="6"/>
      <c r="X35" s="6"/>
      <c r="Y35" s="48" t="str">
        <f>IF(SUM(Y31:Y34)=0,"","NG")</f>
        <v/>
      </c>
      <c r="Z35" s="6"/>
      <c r="AA35" s="6"/>
      <c r="AB35" s="6"/>
      <c r="AC35" s="6"/>
      <c r="AD35" s="6"/>
      <c r="AE35" s="32"/>
      <c r="AF35" s="65">
        <v>5</v>
      </c>
      <c r="AG35" s="66"/>
      <c r="AH35" s="66"/>
      <c r="AI35" s="67"/>
      <c r="AJ35" s="68">
        <f t="shared" si="32"/>
        <v>0.55555555555555547</v>
      </c>
      <c r="AK35" s="69"/>
      <c r="AL35" s="69"/>
      <c r="AM35" s="70"/>
      <c r="AN35" s="65" t="s">
        <v>94</v>
      </c>
      <c r="AO35" s="67"/>
      <c r="AP35" s="65">
        <f>+A31</f>
        <v>1</v>
      </c>
      <c r="AQ35" s="66"/>
      <c r="AR35" s="66"/>
      <c r="AS35" s="67"/>
      <c r="AT35" s="65">
        <f>+A33</f>
        <v>3</v>
      </c>
      <c r="AU35" s="66"/>
      <c r="AV35" s="66"/>
      <c r="AW35" s="67"/>
      <c r="AX35" s="65">
        <f>+A32</f>
        <v>2</v>
      </c>
      <c r="AY35" s="66"/>
      <c r="AZ35" s="66"/>
      <c r="BA35" s="67"/>
      <c r="BB35" s="65">
        <f>+A34</f>
        <v>4</v>
      </c>
      <c r="BC35" s="66"/>
      <c r="BD35" s="66"/>
      <c r="BE35" s="67"/>
      <c r="BF35" s="19">
        <v>40</v>
      </c>
      <c r="BG35" s="19">
        <v>20</v>
      </c>
    </row>
    <row r="36" spans="1:59" ht="27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32"/>
      <c r="AF36" s="65">
        <v>6</v>
      </c>
      <c r="AG36" s="66"/>
      <c r="AH36" s="66"/>
      <c r="AI36" s="67"/>
      <c r="AJ36" s="68">
        <f t="shared" si="32"/>
        <v>0.58333333333333326</v>
      </c>
      <c r="AK36" s="69"/>
      <c r="AL36" s="69"/>
      <c r="AM36" s="70"/>
      <c r="AN36" s="65" t="s">
        <v>94</v>
      </c>
      <c r="AO36" s="67"/>
      <c r="AP36" s="65">
        <f>+A32</f>
        <v>2</v>
      </c>
      <c r="AQ36" s="66"/>
      <c r="AR36" s="66"/>
      <c r="AS36" s="67"/>
      <c r="AT36" s="65">
        <f>+A34</f>
        <v>4</v>
      </c>
      <c r="AU36" s="66"/>
      <c r="AV36" s="66"/>
      <c r="AW36" s="67"/>
      <c r="AX36" s="65">
        <f>+A31</f>
        <v>1</v>
      </c>
      <c r="AY36" s="66"/>
      <c r="AZ36" s="66"/>
      <c r="BA36" s="67"/>
      <c r="BB36" s="65">
        <f>+A33</f>
        <v>3</v>
      </c>
      <c r="BC36" s="66"/>
      <c r="BD36" s="66"/>
      <c r="BE36" s="67"/>
      <c r="BF36" s="19">
        <v>40</v>
      </c>
      <c r="BG36" s="19"/>
    </row>
    <row r="37" spans="1:59" ht="27" customHeight="1">
      <c r="AA37" s="4"/>
      <c r="AE37" s="3"/>
      <c r="BC37" s="4"/>
      <c r="BD37" s="4"/>
      <c r="BF37" s="19"/>
      <c r="BG37" s="19"/>
    </row>
    <row r="38" spans="1:59" ht="27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2"/>
      <c r="Z38" s="32"/>
      <c r="AA38" s="32"/>
      <c r="AB38" s="32"/>
      <c r="AC38" s="8"/>
      <c r="AD38" s="32"/>
      <c r="AE38" s="32"/>
      <c r="BC38" s="4"/>
      <c r="BD38" s="4"/>
      <c r="BF38" s="45"/>
    </row>
  </sheetData>
  <mergeCells count="259">
    <mergeCell ref="A1:R2"/>
    <mergeCell ref="S1:Z1"/>
    <mergeCell ref="S2:Z2"/>
    <mergeCell ref="AB2:BA2"/>
    <mergeCell ref="AP4:AS4"/>
    <mergeCell ref="AN4:AO4"/>
    <mergeCell ref="AX4:BE4"/>
    <mergeCell ref="AX5:BE5"/>
    <mergeCell ref="AF5:AI5"/>
    <mergeCell ref="AJ5:AM5"/>
    <mergeCell ref="AN5:AO5"/>
    <mergeCell ref="AP5:AW5"/>
    <mergeCell ref="A4:B4"/>
    <mergeCell ref="C4:I4"/>
    <mergeCell ref="N4:O4"/>
    <mergeCell ref="S4:T4"/>
    <mergeCell ref="U4:V4"/>
    <mergeCell ref="AF4:AI4"/>
    <mergeCell ref="AJ4:AM4"/>
    <mergeCell ref="A6:D6"/>
    <mergeCell ref="E6:H6"/>
    <mergeCell ref="AF7:AI7"/>
    <mergeCell ref="AJ7:AM7"/>
    <mergeCell ref="AN7:AO7"/>
    <mergeCell ref="A5:D5"/>
    <mergeCell ref="E5:H5"/>
    <mergeCell ref="I5:L5"/>
    <mergeCell ref="M5:P5"/>
    <mergeCell ref="AF6:AI6"/>
    <mergeCell ref="AJ6:AM6"/>
    <mergeCell ref="AN6:AO6"/>
    <mergeCell ref="A7:D7"/>
    <mergeCell ref="I7:L7"/>
    <mergeCell ref="AP6:AS6"/>
    <mergeCell ref="AT6:AW6"/>
    <mergeCell ref="AX6:BA6"/>
    <mergeCell ref="BB6:BE6"/>
    <mergeCell ref="AF10:AI10"/>
    <mergeCell ref="AJ10:AM10"/>
    <mergeCell ref="AN10:AO10"/>
    <mergeCell ref="AP10:AS10"/>
    <mergeCell ref="AT10:AW10"/>
    <mergeCell ref="AX10:BA10"/>
    <mergeCell ref="BB10:BE10"/>
    <mergeCell ref="AP7:AS7"/>
    <mergeCell ref="AT7:AW7"/>
    <mergeCell ref="AX7:BA7"/>
    <mergeCell ref="BB7:BE7"/>
    <mergeCell ref="AF8:AI8"/>
    <mergeCell ref="AJ8:AM8"/>
    <mergeCell ref="AN8:AO8"/>
    <mergeCell ref="AP8:AS8"/>
    <mergeCell ref="AX9:BA9"/>
    <mergeCell ref="BB9:BE9"/>
    <mergeCell ref="A10:D10"/>
    <mergeCell ref="AT8:AW8"/>
    <mergeCell ref="AX8:BA8"/>
    <mergeCell ref="BB8:BE8"/>
    <mergeCell ref="A8:D8"/>
    <mergeCell ref="M8:P8"/>
    <mergeCell ref="AF9:AI9"/>
    <mergeCell ref="AJ9:AM9"/>
    <mergeCell ref="AN9:AO9"/>
    <mergeCell ref="AP9:AS9"/>
    <mergeCell ref="AT9:AW9"/>
    <mergeCell ref="E10:H10"/>
    <mergeCell ref="I10:L10"/>
    <mergeCell ref="M10:P10"/>
    <mergeCell ref="AX11:BA11"/>
    <mergeCell ref="BB11:BE11"/>
    <mergeCell ref="A16:B16"/>
    <mergeCell ref="C16:I16"/>
    <mergeCell ref="Y16:Z16"/>
    <mergeCell ref="AA16:AB16"/>
    <mergeCell ref="AC16:AD16"/>
    <mergeCell ref="AF16:AI16"/>
    <mergeCell ref="AJ16:AM16"/>
    <mergeCell ref="AN16:AO16"/>
    <mergeCell ref="AP16:AS16"/>
    <mergeCell ref="AX16:BE16"/>
    <mergeCell ref="I12:L12"/>
    <mergeCell ref="A13:D13"/>
    <mergeCell ref="M13:P13"/>
    <mergeCell ref="A14:T14"/>
    <mergeCell ref="AF11:AI11"/>
    <mergeCell ref="AJ11:AM11"/>
    <mergeCell ref="AN11:AO11"/>
    <mergeCell ref="AP11:AS11"/>
    <mergeCell ref="AT11:AW11"/>
    <mergeCell ref="A11:D11"/>
    <mergeCell ref="E11:H11"/>
    <mergeCell ref="A12:D12"/>
    <mergeCell ref="AP17:AW17"/>
    <mergeCell ref="AX17:BE17"/>
    <mergeCell ref="A18:D18"/>
    <mergeCell ref="E18:H18"/>
    <mergeCell ref="AF18:AI18"/>
    <mergeCell ref="AJ18:AM18"/>
    <mergeCell ref="AN18:AO18"/>
    <mergeCell ref="AP18:AS18"/>
    <mergeCell ref="AT18:AW18"/>
    <mergeCell ref="AX18:BA18"/>
    <mergeCell ref="BB18:BE18"/>
    <mergeCell ref="A17:D17"/>
    <mergeCell ref="E17:H17"/>
    <mergeCell ref="I17:L17"/>
    <mergeCell ref="M17:P17"/>
    <mergeCell ref="Q17:T17"/>
    <mergeCell ref="U17:X17"/>
    <mergeCell ref="AF17:AI17"/>
    <mergeCell ref="AJ17:AM17"/>
    <mergeCell ref="AN17:AO17"/>
    <mergeCell ref="A19:D19"/>
    <mergeCell ref="I19:L19"/>
    <mergeCell ref="AF19:AI19"/>
    <mergeCell ref="AJ19:AM19"/>
    <mergeCell ref="AN19:AO19"/>
    <mergeCell ref="AP19:AS19"/>
    <mergeCell ref="AT19:AW19"/>
    <mergeCell ref="AX19:BA19"/>
    <mergeCell ref="BB19:BE19"/>
    <mergeCell ref="A20:D20"/>
    <mergeCell ref="M20:P20"/>
    <mergeCell ref="AF20:AI20"/>
    <mergeCell ref="AJ20:AM20"/>
    <mergeCell ref="AN20:AO20"/>
    <mergeCell ref="AP20:AS20"/>
    <mergeCell ref="AT20:AW20"/>
    <mergeCell ref="AX20:BA20"/>
    <mergeCell ref="BB20:BE20"/>
    <mergeCell ref="A21:D21"/>
    <mergeCell ref="Q21:T21"/>
    <mergeCell ref="AF21:AI21"/>
    <mergeCell ref="AJ21:AM21"/>
    <mergeCell ref="AN21:AO21"/>
    <mergeCell ref="AP21:AS21"/>
    <mergeCell ref="AT21:AW21"/>
    <mergeCell ref="AX21:BA21"/>
    <mergeCell ref="BB21:BE21"/>
    <mergeCell ref="A22:D22"/>
    <mergeCell ref="U22:X22"/>
    <mergeCell ref="AF22:AI22"/>
    <mergeCell ref="AJ22:AM22"/>
    <mergeCell ref="AN22:AO22"/>
    <mergeCell ref="AP22:AS22"/>
    <mergeCell ref="AT22:AW22"/>
    <mergeCell ref="AX22:BA22"/>
    <mergeCell ref="BB22:BE22"/>
    <mergeCell ref="A23:T23"/>
    <mergeCell ref="AF23:AI23"/>
    <mergeCell ref="AJ23:AM23"/>
    <mergeCell ref="AN23:AO23"/>
    <mergeCell ref="AP23:AS23"/>
    <mergeCell ref="AT23:AW23"/>
    <mergeCell ref="AX23:BA23"/>
    <mergeCell ref="BB23:BE23"/>
    <mergeCell ref="Y24:Z24"/>
    <mergeCell ref="AA24:AB24"/>
    <mergeCell ref="AC24:AD24"/>
    <mergeCell ref="AF24:AI24"/>
    <mergeCell ref="AJ24:AM24"/>
    <mergeCell ref="AN24:AO24"/>
    <mergeCell ref="AP24:AS24"/>
    <mergeCell ref="AT24:AW24"/>
    <mergeCell ref="AX24:BA24"/>
    <mergeCell ref="BB24:BE24"/>
    <mergeCell ref="AF25:AI25"/>
    <mergeCell ref="AJ25:AM25"/>
    <mergeCell ref="AN25:AO25"/>
    <mergeCell ref="AP25:AS25"/>
    <mergeCell ref="AT25:AW25"/>
    <mergeCell ref="AX25:BA25"/>
    <mergeCell ref="BB25:BE25"/>
    <mergeCell ref="AF26:AI26"/>
    <mergeCell ref="AJ26:AM26"/>
    <mergeCell ref="AN26:AO26"/>
    <mergeCell ref="AP26:AS26"/>
    <mergeCell ref="AT26:AW26"/>
    <mergeCell ref="AX26:BA26"/>
    <mergeCell ref="BB26:BE26"/>
    <mergeCell ref="AF27:AI27"/>
    <mergeCell ref="AJ27:AM27"/>
    <mergeCell ref="AN27:AO27"/>
    <mergeCell ref="AP27:AS27"/>
    <mergeCell ref="AT27:AW27"/>
    <mergeCell ref="AX27:BA27"/>
    <mergeCell ref="BB27:BE27"/>
    <mergeCell ref="A29:B29"/>
    <mergeCell ref="C29:I29"/>
    <mergeCell ref="N29:O29"/>
    <mergeCell ref="U29:V29"/>
    <mergeCell ref="W29:X29"/>
    <mergeCell ref="Y29:Z29"/>
    <mergeCell ref="AF29:AI29"/>
    <mergeCell ref="AJ29:AM29"/>
    <mergeCell ref="AP29:AS29"/>
    <mergeCell ref="AN29:AO29"/>
    <mergeCell ref="AX29:BE29"/>
    <mergeCell ref="AX30:BE30"/>
    <mergeCell ref="A31:D31"/>
    <mergeCell ref="E31:H31"/>
    <mergeCell ref="AF31:AI31"/>
    <mergeCell ref="AJ31:AM31"/>
    <mergeCell ref="AN31:AO31"/>
    <mergeCell ref="AP31:AS31"/>
    <mergeCell ref="AT31:AW31"/>
    <mergeCell ref="AX31:BA31"/>
    <mergeCell ref="BB31:BE31"/>
    <mergeCell ref="A30:D30"/>
    <mergeCell ref="E30:H30"/>
    <mergeCell ref="I30:L30"/>
    <mergeCell ref="M30:P30"/>
    <mergeCell ref="Q30:T30"/>
    <mergeCell ref="AF30:AI30"/>
    <mergeCell ref="AJ30:AM30"/>
    <mergeCell ref="AN30:AO30"/>
    <mergeCell ref="AP30:AW30"/>
    <mergeCell ref="A32:D32"/>
    <mergeCell ref="I32:L32"/>
    <mergeCell ref="AF32:AI32"/>
    <mergeCell ref="AJ32:AM32"/>
    <mergeCell ref="AN32:AO32"/>
    <mergeCell ref="AP32:AS32"/>
    <mergeCell ref="AT32:AW32"/>
    <mergeCell ref="AX32:BA32"/>
    <mergeCell ref="BB32:BE32"/>
    <mergeCell ref="A33:D33"/>
    <mergeCell ref="M33:P33"/>
    <mergeCell ref="AF33:AI33"/>
    <mergeCell ref="AJ33:AM33"/>
    <mergeCell ref="AN33:AO33"/>
    <mergeCell ref="AP33:AS33"/>
    <mergeCell ref="AT33:AW33"/>
    <mergeCell ref="AX33:BA33"/>
    <mergeCell ref="BB33:BE33"/>
    <mergeCell ref="A34:D34"/>
    <mergeCell ref="Q34:T34"/>
    <mergeCell ref="AF34:AI34"/>
    <mergeCell ref="AJ34:AM34"/>
    <mergeCell ref="AN34:AO34"/>
    <mergeCell ref="AP34:AS34"/>
    <mergeCell ref="AT34:AW34"/>
    <mergeCell ref="AX34:BA34"/>
    <mergeCell ref="BB34:BE34"/>
    <mergeCell ref="A35:T35"/>
    <mergeCell ref="AF35:AI35"/>
    <mergeCell ref="AJ35:AM35"/>
    <mergeCell ref="AN35:AO35"/>
    <mergeCell ref="AP35:AS35"/>
    <mergeCell ref="AT35:AW35"/>
    <mergeCell ref="AX35:BA35"/>
    <mergeCell ref="BB35:BE35"/>
    <mergeCell ref="AF36:AI36"/>
    <mergeCell ref="AJ36:AM36"/>
    <mergeCell ref="AN36:AO36"/>
    <mergeCell ref="AP36:AS36"/>
    <mergeCell ref="AT36:AW36"/>
    <mergeCell ref="AX36:BA36"/>
    <mergeCell ref="BB36:BE36"/>
  </mergeCells>
  <phoneticPr fontId="1"/>
  <printOptions horizontalCentered="1" verticalCentered="1"/>
  <pageMargins left="0.59055118110236227" right="0.59055118110236227" top="0.51181102362204722" bottom="0.51181102362204722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予選リーグ</vt:lpstr>
      <vt:lpstr>決勝・交流リーグ</vt:lpstr>
      <vt:lpstr>決勝・交流リーグ!Print_Area</vt:lpstr>
      <vt:lpstr>予選リーグ!Print_Area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uclientc</dc:creator>
  <cp:lastModifiedBy>Owner</cp:lastModifiedBy>
  <cp:lastPrinted>2018-09-27T06:04:03Z</cp:lastPrinted>
  <dcterms:created xsi:type="dcterms:W3CDTF">2017-07-27T07:57:01Z</dcterms:created>
  <dcterms:modified xsi:type="dcterms:W3CDTF">2018-09-27T06:05:48Z</dcterms:modified>
</cp:coreProperties>
</file>